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av-my.sharepoint.com/personal/james_abbott_psav_com/Documents/Desktop/"/>
    </mc:Choice>
  </mc:AlternateContent>
  <xr:revisionPtr revIDLastSave="644" documentId="8_{E50D81E1-B785-4729-8CDE-B88578F07DA2}" xr6:coauthVersionLast="47" xr6:coauthVersionMax="47" xr10:uidLastSave="{6C30D28C-0F92-4CA7-8B2E-D6564F0F2695}"/>
  <workbookProtection workbookAlgorithmName="SHA-512" workbookHashValue="jS7k7mVzkrzG5iQUnLTJqiMiNO9MX7f3g7bOW0TQZvk8zzMvEpnto238QEM/G5i5t+Ra9kg/Hf6748FcuUPC1w==" workbookSaltValue="6m/juNPDzw4Vxka4e3efYA==" workbookSpinCount="100000" lockStructure="1"/>
  <bookViews>
    <workbookView xWindow="-28920" yWindow="-120" windowWidth="29040" windowHeight="15840" xr2:uid="{00000000-000D-0000-FFFF-FFFF00000000}"/>
  </bookViews>
  <sheets>
    <sheet name="EXHIBITOR ORDER FORM" sheetId="1" r:id="rId1"/>
  </sheets>
  <definedNames>
    <definedName name="_xlnm._FilterDatabase" localSheetId="0" hidden="1">'EXHIBITOR ORDER FORM'!$B$81:$B$90</definedName>
    <definedName name="_MailOriginal" localSheetId="0">'EXHIBITOR ORDER FORM'!#REF!</definedName>
    <definedName name="_xlnm.Print_Area" localSheetId="0">'EXHIBITOR ORDER FORM'!$B$1:$P$70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" l="1"/>
  <c r="L22" i="1"/>
  <c r="K47" i="1"/>
  <c r="K46" i="1"/>
  <c r="K45" i="1"/>
  <c r="K44" i="1"/>
  <c r="K38" i="1"/>
  <c r="K37" i="1"/>
  <c r="K36" i="1"/>
  <c r="K35" i="1"/>
  <c r="K31" i="1"/>
  <c r="L31" i="1" s="1"/>
  <c r="K29" i="1"/>
  <c r="K28" i="1"/>
  <c r="L28" i="1" s="1"/>
  <c r="K27" i="1"/>
  <c r="K26" i="1"/>
  <c r="K25" i="1"/>
  <c r="K24" i="1"/>
  <c r="K23" i="1"/>
  <c r="K22" i="1"/>
  <c r="K21" i="1"/>
  <c r="M21" i="1"/>
  <c r="M22" i="1"/>
  <c r="N30" i="1"/>
  <c r="N32" i="1"/>
  <c r="N33" i="1"/>
  <c r="N39" i="1"/>
  <c r="O30" i="1"/>
  <c r="O32" i="1"/>
  <c r="O33" i="1"/>
  <c r="O39" i="1"/>
  <c r="N22" i="1" l="1"/>
  <c r="M47" i="1"/>
  <c r="N47" i="1" s="1"/>
  <c r="M46" i="1"/>
  <c r="N46" i="1" s="1"/>
  <c r="M45" i="1"/>
  <c r="N45" i="1" s="1"/>
  <c r="M44" i="1"/>
  <c r="N44" i="1" s="1"/>
  <c r="M42" i="1"/>
  <c r="N42" i="1" s="1"/>
  <c r="M41" i="1"/>
  <c r="M38" i="1"/>
  <c r="M37" i="1"/>
  <c r="M36" i="1"/>
  <c r="M35" i="1"/>
  <c r="N35" i="1" s="1"/>
  <c r="M31" i="1"/>
  <c r="M29" i="1"/>
  <c r="N29" i="1" s="1"/>
  <c r="M27" i="1"/>
  <c r="N27" i="1" s="1"/>
  <c r="M26" i="1"/>
  <c r="N26" i="1" s="1"/>
  <c r="M25" i="1"/>
  <c r="N25" i="1" s="1"/>
  <c r="M24" i="1"/>
  <c r="N24" i="1" s="1"/>
  <c r="M23" i="1"/>
  <c r="N23" i="1" s="1"/>
  <c r="L42" i="1"/>
  <c r="L44" i="1"/>
  <c r="L45" i="1"/>
  <c r="L46" i="1"/>
  <c r="L47" i="1"/>
  <c r="L35" i="1"/>
  <c r="O22" i="1"/>
  <c r="L23" i="1"/>
  <c r="L24" i="1"/>
  <c r="L25" i="1"/>
  <c r="L26" i="1"/>
  <c r="L27" i="1"/>
  <c r="O27" i="1" s="1"/>
  <c r="L29" i="1"/>
  <c r="O29" i="1" s="1"/>
  <c r="L21" i="1"/>
  <c r="N36" i="1"/>
  <c r="O23" i="1" l="1"/>
  <c r="O47" i="1"/>
  <c r="O35" i="1"/>
  <c r="O46" i="1"/>
  <c r="O42" i="1"/>
  <c r="O45" i="1"/>
  <c r="O26" i="1"/>
  <c r="O44" i="1"/>
  <c r="L38" i="1"/>
  <c r="O38" i="1" s="1"/>
  <c r="N38" i="1"/>
  <c r="N37" i="1"/>
  <c r="O25" i="1"/>
  <c r="O24" i="1"/>
  <c r="N31" i="1"/>
  <c r="O31" i="1"/>
  <c r="L37" i="1"/>
  <c r="O37" i="1" s="1"/>
  <c r="L36" i="1"/>
  <c r="O36" i="1" s="1"/>
  <c r="K41" i="1"/>
  <c r="L41" i="1" l="1"/>
  <c r="O41" i="1" s="1"/>
  <c r="O48" i="1" s="1"/>
  <c r="N41" i="1"/>
  <c r="N48" i="1" s="1"/>
  <c r="Q22" i="1"/>
  <c r="Q23" i="1"/>
  <c r="Q24" i="1"/>
  <c r="Q25" i="1"/>
  <c r="Q26" i="1"/>
  <c r="Q27" i="1"/>
  <c r="Q29" i="1"/>
  <c r="Q30" i="1"/>
  <c r="Q31" i="1"/>
  <c r="Q35" i="1"/>
  <c r="Q36" i="1"/>
  <c r="Q37" i="1"/>
  <c r="Q38" i="1"/>
  <c r="Q39" i="1"/>
  <c r="Q41" i="1"/>
  <c r="Q42" i="1"/>
  <c r="Q44" i="1"/>
  <c r="Q45" i="1"/>
  <c r="Q46" i="1"/>
  <c r="Q47" i="1"/>
  <c r="Q21" i="1"/>
  <c r="N50" i="1" l="1"/>
  <c r="N51" i="1" s="1"/>
  <c r="O50" i="1"/>
  <c r="O51" i="1" s="1"/>
  <c r="O52" i="1" s="1"/>
  <c r="N52" i="1" l="1"/>
</calcChain>
</file>

<file path=xl/sharedStrings.xml><?xml version="1.0" encoding="utf-8"?>
<sst xmlns="http://schemas.openxmlformats.org/spreadsheetml/2006/main" count="92" uniqueCount="89">
  <si>
    <t>COMPANY:</t>
  </si>
  <si>
    <t>STREET:</t>
  </si>
  <si>
    <t>CITY:</t>
  </si>
  <si>
    <t>PROV / STATE:</t>
  </si>
  <si>
    <t>E-MAIL:</t>
  </si>
  <si>
    <t>PHONE:</t>
  </si>
  <si>
    <t>ORDERED BY:</t>
  </si>
  <si>
    <t>SHOW NAME:</t>
  </si>
  <si>
    <t>BOOTH #:</t>
  </si>
  <si>
    <t>PO #:</t>
  </si>
  <si>
    <t>INSTALLATION DATE:</t>
  </si>
  <si>
    <t>TIME:</t>
  </si>
  <si>
    <t>EXHIBIT START DATE:</t>
  </si>
  <si>
    <t>EXHIBIT END DATE:</t>
  </si>
  <si>
    <t>CONTACT ON-SITE:</t>
  </si>
  <si>
    <t>QUANTITY</t>
  </si>
  <si>
    <t>EQUIPMENT AVAILABLE</t>
  </si>
  <si>
    <t>VIDEO ACCESSORIES</t>
  </si>
  <si>
    <t>AUDIO EQUIPMENT</t>
  </si>
  <si>
    <t>LASER PRINTER - B &amp; W, 15 PPM</t>
  </si>
  <si>
    <t>ETHERNET 10/100 8 PORT SWITCH</t>
  </si>
  <si>
    <t>New Brunswick</t>
  </si>
  <si>
    <t>Nova Scotia</t>
  </si>
  <si>
    <t>Quebec</t>
  </si>
  <si>
    <t>Ontario</t>
  </si>
  <si>
    <t>Manitoba</t>
  </si>
  <si>
    <t>Saskatchewan</t>
  </si>
  <si>
    <t>Alberta</t>
  </si>
  <si>
    <t>British Columbia</t>
  </si>
  <si>
    <t>Newfoundland</t>
  </si>
  <si>
    <t>PROVINCE</t>
  </si>
  <si>
    <t>PST</t>
  </si>
  <si>
    <t>GST or HST</t>
  </si>
  <si>
    <t>VISA</t>
  </si>
  <si>
    <t>MASTERCARD</t>
  </si>
  <si>
    <t>AMEX</t>
  </si>
  <si>
    <t>DINERS</t>
  </si>
  <si>
    <t>CHEQUE</t>
  </si>
  <si>
    <t>PAYMENT</t>
  </si>
  <si>
    <t>PEI</t>
  </si>
  <si>
    <t>DAYS</t>
  </si>
  <si>
    <t>FLAT SCREEN MONITORS</t>
  </si>
  <si>
    <t>FLAT MONITOR FLOOR STAND (RENTED WITH MONITOR ONLY)</t>
  </si>
  <si>
    <t>CODE</t>
  </si>
  <si>
    <t>Labour &amp; Setup Each</t>
  </si>
  <si>
    <t>Labour &amp; Setup Total</t>
  </si>
  <si>
    <t>22" LCD  MONITOR 16:9 1080p</t>
  </si>
  <si>
    <t>40" LCD  MONITOR 16:9 1080p (TV)</t>
  </si>
  <si>
    <t>42" LCD  MONITOR 16:9 1080p (TV)</t>
  </si>
  <si>
    <t>48" LCD  MONITOR 16:9 1080p (TV)</t>
  </si>
  <si>
    <t>52" LCD  MONITOR 16:9 1080p (TV)</t>
  </si>
  <si>
    <t>55" LCD  MONITOR 16:9 1080p (TV)</t>
  </si>
  <si>
    <t>80" LCD  MONITOR 16:9 1080p (TV)</t>
  </si>
  <si>
    <t>Subject to availability, please contact us for the full range of available options.</t>
  </si>
  <si>
    <t>PRESENTATION LAPTOP COMPUTER</t>
  </si>
  <si>
    <t>WIRELESS POWERPOINT REMOTE &amp; MOUSE</t>
  </si>
  <si>
    <t>HD BLU-RAY/DVD PLAYER</t>
  </si>
  <si>
    <t>A/V CART WITH SKIRT</t>
  </si>
  <si>
    <t>SMALL POWERED SPEAKER (1/8", 1/4", XLR INPUT)</t>
  </si>
  <si>
    <t>PC DI STEREO TO MONO DIRECT BOX</t>
  </si>
  <si>
    <t>32" LCD  MONITOR 16:9 1080p (Table Stand Only)</t>
  </si>
  <si>
    <t>HST #:</t>
  </si>
  <si>
    <t>CONTACT ON-SITE PHONE:</t>
  </si>
  <si>
    <t>Advanced rates are available if order is placed 10 days or more before show opening.</t>
  </si>
  <si>
    <t xml:space="preserve">Please carefully read the following terms &amp; conditions: </t>
  </si>
  <si>
    <t xml:space="preserve">Once form is completed in full, please email to the listed encore representative above. </t>
  </si>
  <si>
    <t>Once this request form is submitted, an Encore Representative will provide you an official work estimate document for review, signature &amp; payment details.</t>
  </si>
  <si>
    <t>ADVANCE RATE</t>
  </si>
  <si>
    <t>REGULAR RATE</t>
  </si>
  <si>
    <t xml:space="preserve">DAYS </t>
  </si>
  <si>
    <t xml:space="preserve">All prices are subject to service fee &amp; applicable sales taxes. Additional Labour &amp; Transport Charges also may apply as required  </t>
  </si>
  <si>
    <t xml:space="preserve">Encore is a full-Service Event Experience Company. If there is anything additional that you may require beyond this list, please feel free to contact the encore representative listed above for a custom solution. </t>
  </si>
  <si>
    <t>COMPUTERS &amp; ACCESSORIES (All computers come with Windows and Office software)</t>
  </si>
  <si>
    <t>POSTAL CODE / ZIP:</t>
  </si>
  <si>
    <t>EVENT SPACE:</t>
  </si>
  <si>
    <r>
      <t xml:space="preserve">BOOTH AUDIO SYSTEM </t>
    </r>
    <r>
      <rPr>
        <sz val="8"/>
        <color rgb="FF1A1344"/>
        <rFont val="Calibri"/>
        <family val="2"/>
        <scheme val="minor"/>
      </rPr>
      <t>(2 POWERED SPEAKERS, MIXER, AUDIO JACK FOR LAPTOP/IPOD &amp; WIRELESS MIC)</t>
    </r>
  </si>
  <si>
    <r>
      <t xml:space="preserve">WIRELESS MICROPHONE KIT (HANDHELD, LAVALIER, OR HEADSET) </t>
    </r>
    <r>
      <rPr>
        <sz val="8"/>
        <color rgb="FF1A1344"/>
        <rFont val="Calibri"/>
        <family val="2"/>
        <scheme val="minor"/>
      </rPr>
      <t>** Mic only ** Additional Speakers Required**</t>
    </r>
  </si>
  <si>
    <t>TOTAL (ADV.)</t>
  </si>
  <si>
    <t>TOTAL (REG.)</t>
  </si>
  <si>
    <t xml:space="preserve">Sub Total </t>
  </si>
  <si>
    <t xml:space="preserve">Labour </t>
  </si>
  <si>
    <t>Tax</t>
  </si>
  <si>
    <t xml:space="preserve">Total </t>
  </si>
  <si>
    <t xml:space="preserve">Expandables Charge </t>
  </si>
  <si>
    <t>70" LCD  MONITOR 16:9 1080P (TV)</t>
  </si>
  <si>
    <t>CART42</t>
  </si>
  <si>
    <t xml:space="preserve">*** This is an approximate esimation only *** </t>
  </si>
  <si>
    <t>Hall A</t>
  </si>
  <si>
    <t>METABOLOMICS 2023: 18th Annual Conference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</si>
</sst>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.00"/>
    <numFmt numFmtId="165" formatCode="0.0\ %"/>
    <numFmt numFmtId="166" formatCode="0.00\ %"/>
    <numFmt numFmtId="167" formatCode="0.000\ %"/>
    <numFmt numFmtId="168" formatCode="&quot;$&quot;0.00;&quot;$&quot;\-0.00;;@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rgb="FF1A1344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1A134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22"/>
      <name val="Calibri"/>
      <family val="2"/>
      <scheme val="minor"/>
    </font>
    <font>
      <sz val="11"/>
      <color rgb="FF1A1344"/>
      <name val="Calibri"/>
      <family val="2"/>
      <scheme val="minor"/>
    </font>
    <font>
      <sz val="11"/>
      <color indexed="9"/>
      <name val="Calibri"/>
      <family val="2"/>
      <scheme val="minor"/>
    </font>
    <font>
      <b/>
      <sz val="11"/>
      <color indexed="22"/>
      <name val="Calibri"/>
      <family val="2"/>
      <scheme val="minor"/>
    </font>
    <font>
      <b/>
      <i/>
      <sz val="11"/>
      <name val="Calibri"/>
      <family val="2"/>
      <scheme val="minor"/>
    </font>
    <font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1A1344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4">
    <xf numFmtId="0" fontId="0" fillId="0" borderId="0" xfId="0"/>
    <xf numFmtId="0" fontId="7" fillId="3" borderId="0" xfId="0" applyFont="1" applyFill="1"/>
    <xf numFmtId="0" fontId="7" fillId="3" borderId="1" xfId="0" applyFont="1" applyFill="1" applyBorder="1"/>
    <xf numFmtId="0" fontId="8" fillId="0" borderId="30" xfId="0" applyFont="1" applyBorder="1" applyAlignment="1">
      <alignment horizontal="center" vertical="center"/>
    </xf>
    <xf numFmtId="0" fontId="8" fillId="0" borderId="21" xfId="0" applyFont="1" applyBorder="1"/>
    <xf numFmtId="0" fontId="8" fillId="0" borderId="22" xfId="0" applyFont="1" applyBorder="1"/>
    <xf numFmtId="0" fontId="8" fillId="0" borderId="30" xfId="0" applyFont="1" applyBorder="1"/>
    <xf numFmtId="0" fontId="8" fillId="0" borderId="14" xfId="0" applyFont="1" applyBorder="1"/>
    <xf numFmtId="0" fontId="8" fillId="0" borderId="3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9" fillId="0" borderId="0" xfId="0" applyFont="1" applyAlignment="1">
      <alignment horizontal="center"/>
    </xf>
    <xf numFmtId="165" fontId="10" fillId="0" borderId="0" xfId="1" applyNumberFormat="1" applyFont="1" applyBorder="1" applyAlignment="1">
      <alignment horizontal="center"/>
    </xf>
    <xf numFmtId="165" fontId="10" fillId="0" borderId="0" xfId="1" applyNumberFormat="1" applyFont="1" applyFill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6" fontId="7" fillId="0" borderId="0" xfId="1" applyNumberFormat="1" applyFont="1" applyBorder="1" applyAlignment="1">
      <alignment horizontal="center"/>
    </xf>
    <xf numFmtId="0" fontId="5" fillId="2" borderId="0" xfId="0" applyFont="1" applyFill="1" applyAlignment="1">
      <alignment horizontal="left"/>
    </xf>
    <xf numFmtId="165" fontId="5" fillId="2" borderId="0" xfId="1" applyNumberFormat="1" applyFont="1" applyFill="1" applyBorder="1" applyAlignment="1">
      <alignment horizontal="center"/>
    </xf>
    <xf numFmtId="167" fontId="5" fillId="2" borderId="0" xfId="1" applyNumberFormat="1" applyFont="1" applyFill="1" applyBorder="1" applyAlignment="1">
      <alignment horizontal="center"/>
    </xf>
    <xf numFmtId="0" fontId="4" fillId="2" borderId="0" xfId="0" applyFont="1" applyFill="1" applyAlignment="1">
      <alignment horizontal="left"/>
    </xf>
    <xf numFmtId="0" fontId="7" fillId="3" borderId="12" xfId="0" applyFont="1" applyFill="1" applyBorder="1"/>
    <xf numFmtId="0" fontId="11" fillId="3" borderId="12" xfId="0" applyFont="1" applyFill="1" applyBorder="1" applyProtection="1">
      <protection locked="0"/>
    </xf>
    <xf numFmtId="0" fontId="12" fillId="3" borderId="12" xfId="0" applyFont="1" applyFill="1" applyBorder="1"/>
    <xf numFmtId="0" fontId="7" fillId="0" borderId="0" xfId="0" applyFont="1"/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23" xfId="0" applyFont="1" applyBorder="1" applyAlignment="1" applyProtection="1">
      <alignment horizontal="left"/>
      <protection locked="0"/>
    </xf>
    <xf numFmtId="0" fontId="9" fillId="3" borderId="0" xfId="0" applyFont="1" applyFill="1" applyAlignment="1" applyProtection="1">
      <alignment horizontal="left"/>
      <protection locked="0"/>
    </xf>
    <xf numFmtId="49" fontId="9" fillId="0" borderId="23" xfId="0" applyNumberFormat="1" applyFont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right"/>
    </xf>
    <xf numFmtId="49" fontId="9" fillId="0" borderId="0" xfId="0" applyNumberFormat="1" applyFont="1" applyAlignment="1">
      <alignment horizontal="left"/>
    </xf>
    <xf numFmtId="0" fontId="11" fillId="3" borderId="0" xfId="0" applyFont="1" applyFill="1" applyAlignment="1">
      <alignment horizontal="right"/>
    </xf>
    <xf numFmtId="20" fontId="9" fillId="0" borderId="24" xfId="0" applyNumberFormat="1" applyFont="1" applyBorder="1" applyAlignment="1" applyProtection="1">
      <alignment horizontal="right"/>
      <protection locked="0"/>
    </xf>
    <xf numFmtId="20" fontId="9" fillId="0" borderId="25" xfId="0" applyNumberFormat="1" applyFont="1" applyBorder="1" applyAlignment="1" applyProtection="1">
      <alignment horizontal="right"/>
      <protection locked="0"/>
    </xf>
    <xf numFmtId="0" fontId="9" fillId="0" borderId="26" xfId="0" applyFont="1" applyBorder="1" applyProtection="1">
      <protection locked="0"/>
    </xf>
    <xf numFmtId="49" fontId="9" fillId="0" borderId="27" xfId="0" applyNumberFormat="1" applyFont="1" applyBorder="1" applyAlignment="1" applyProtection="1">
      <alignment horizontal="left"/>
      <protection locked="0"/>
    </xf>
    <xf numFmtId="0" fontId="9" fillId="0" borderId="24" xfId="0" applyFont="1" applyBorder="1" applyAlignment="1" applyProtection="1">
      <alignment horizontal="left"/>
      <protection locked="0"/>
    </xf>
    <xf numFmtId="0" fontId="11" fillId="0" borderId="25" xfId="0" applyFont="1" applyBorder="1" applyAlignment="1">
      <alignment horizontal="right"/>
    </xf>
    <xf numFmtId="0" fontId="9" fillId="0" borderId="26" xfId="0" applyFont="1" applyBorder="1" applyAlignment="1" applyProtection="1">
      <alignment horizontal="left"/>
      <protection locked="0"/>
    </xf>
    <xf numFmtId="0" fontId="7" fillId="3" borderId="28" xfId="0" applyFont="1" applyFill="1" applyBorder="1"/>
    <xf numFmtId="0" fontId="9" fillId="0" borderId="1" xfId="0" applyFont="1" applyBorder="1" applyAlignment="1" applyProtection="1">
      <alignment horizontal="left"/>
      <protection locked="0"/>
    </xf>
    <xf numFmtId="0" fontId="5" fillId="3" borderId="1" xfId="0" applyFont="1" applyFill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7" fillId="0" borderId="1" xfId="0" applyFont="1" applyBorder="1"/>
    <xf numFmtId="0" fontId="5" fillId="0" borderId="0" xfId="0" applyFont="1" applyAlignment="1">
      <alignment horizontal="center" vertical="top" wrapText="1"/>
    </xf>
    <xf numFmtId="0" fontId="4" fillId="3" borderId="18" xfId="0" applyFont="1" applyFill="1" applyBorder="1" applyAlignment="1">
      <alignment vertical="top"/>
    </xf>
    <xf numFmtId="0" fontId="5" fillId="3" borderId="8" xfId="0" applyFont="1" applyFill="1" applyBorder="1" applyAlignment="1">
      <alignment vertical="top"/>
    </xf>
    <xf numFmtId="0" fontId="5" fillId="3" borderId="19" xfId="0" applyFont="1" applyFill="1" applyBorder="1" applyAlignment="1">
      <alignment vertical="top"/>
    </xf>
    <xf numFmtId="164" fontId="9" fillId="0" borderId="9" xfId="0" applyNumberFormat="1" applyFont="1" applyBorder="1" applyAlignment="1">
      <alignment horizontal="center" vertical="top"/>
    </xf>
    <xf numFmtId="3" fontId="9" fillId="0" borderId="3" xfId="0" applyNumberFormat="1" applyFont="1" applyBorder="1" applyAlignment="1">
      <alignment horizontal="center" vertical="top"/>
    </xf>
    <xf numFmtId="164" fontId="8" fillId="0" borderId="33" xfId="0" applyNumberFormat="1" applyFont="1" applyBorder="1" applyAlignment="1">
      <alignment horizontal="center" vertical="top"/>
    </xf>
    <xf numFmtId="164" fontId="9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0" fontId="11" fillId="0" borderId="15" xfId="0" applyFont="1" applyBorder="1" applyAlignment="1">
      <alignment horizontal="center" vertical="center"/>
    </xf>
    <xf numFmtId="0" fontId="11" fillId="0" borderId="6" xfId="0" applyFont="1" applyBorder="1"/>
    <xf numFmtId="0" fontId="11" fillId="0" borderId="2" xfId="0" applyFont="1" applyBorder="1"/>
    <xf numFmtId="0" fontId="11" fillId="0" borderId="3" xfId="0" applyFont="1" applyBorder="1"/>
    <xf numFmtId="164" fontId="11" fillId="0" borderId="9" xfId="0" applyNumberFormat="1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164" fontId="7" fillId="0" borderId="0" xfId="0" applyNumberFormat="1" applyFont="1" applyProtection="1">
      <protection hidden="1"/>
    </xf>
    <xf numFmtId="164" fontId="1" fillId="0" borderId="0" xfId="0" applyNumberFormat="1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3" fontId="7" fillId="0" borderId="3" xfId="0" applyNumberFormat="1" applyFont="1" applyBorder="1" applyAlignment="1">
      <alignment horizontal="center"/>
    </xf>
    <xf numFmtId="0" fontId="4" fillId="3" borderId="18" xfId="0" applyFont="1" applyFill="1" applyBorder="1" applyAlignment="1">
      <alignment horizontal="center" vertical="top"/>
    </xf>
    <xf numFmtId="164" fontId="11" fillId="0" borderId="9" xfId="0" applyNumberFormat="1" applyFont="1" applyBorder="1" applyAlignment="1">
      <alignment horizontal="center" vertical="top"/>
    </xf>
    <xf numFmtId="3" fontId="7" fillId="0" borderId="3" xfId="0" applyNumberFormat="1" applyFont="1" applyBorder="1" applyAlignment="1">
      <alignment horizontal="center" vertical="top"/>
    </xf>
    <xf numFmtId="164" fontId="7" fillId="0" borderId="0" xfId="0" applyNumberFormat="1" applyFont="1" applyAlignment="1">
      <alignment vertical="top"/>
    </xf>
    <xf numFmtId="0" fontId="11" fillId="0" borderId="13" xfId="0" applyFont="1" applyBorder="1"/>
    <xf numFmtId="166" fontId="7" fillId="0" borderId="0" xfId="0" applyNumberFormat="1" applyFont="1" applyAlignment="1">
      <alignment horizontal="center"/>
    </xf>
    <xf numFmtId="0" fontId="11" fillId="0" borderId="4" xfId="0" applyFont="1" applyBorder="1"/>
    <xf numFmtId="0" fontId="11" fillId="0" borderId="5" xfId="0" applyFont="1" applyBorder="1"/>
    <xf numFmtId="0" fontId="7" fillId="0" borderId="0" xfId="0" applyFont="1" applyAlignment="1">
      <alignment horizontal="center"/>
    </xf>
    <xf numFmtId="0" fontId="11" fillId="0" borderId="7" xfId="0" applyFont="1" applyBorder="1"/>
    <xf numFmtId="0" fontId="7" fillId="0" borderId="9" xfId="0" applyFont="1" applyBorder="1" applyAlignment="1">
      <alignment horizontal="center"/>
    </xf>
    <xf numFmtId="0" fontId="7" fillId="0" borderId="6" xfId="0" applyFont="1" applyBorder="1"/>
    <xf numFmtId="0" fontId="7" fillId="0" borderId="2" xfId="0" applyFont="1" applyBorder="1"/>
    <xf numFmtId="0" fontId="7" fillId="0" borderId="3" xfId="0" applyFont="1" applyBorder="1"/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0" xfId="0" applyFont="1" applyBorder="1"/>
    <xf numFmtId="0" fontId="11" fillId="0" borderId="17" xfId="0" applyFont="1" applyBorder="1"/>
    <xf numFmtId="0" fontId="11" fillId="0" borderId="16" xfId="0" applyFont="1" applyBorder="1"/>
    <xf numFmtId="0" fontId="11" fillId="0" borderId="14" xfId="0" applyFont="1" applyBorder="1"/>
    <xf numFmtId="0" fontId="11" fillId="0" borderId="0" xfId="0" applyFont="1"/>
    <xf numFmtId="0" fontId="11" fillId="0" borderId="20" xfId="0" applyFont="1" applyBorder="1" applyAlignment="1">
      <alignment horizontal="center"/>
    </xf>
    <xf numFmtId="0" fontId="11" fillId="0" borderId="18" xfId="0" applyFont="1" applyBorder="1"/>
    <xf numFmtId="0" fontId="11" fillId="0" borderId="8" xfId="0" applyFont="1" applyBorder="1"/>
    <xf numFmtId="0" fontId="11" fillId="0" borderId="19" xfId="0" applyFont="1" applyBorder="1"/>
    <xf numFmtId="164" fontId="11" fillId="0" borderId="20" xfId="0" applyNumberFormat="1" applyFont="1" applyBorder="1" applyAlignment="1">
      <alignment horizontal="center"/>
    </xf>
    <xf numFmtId="164" fontId="7" fillId="0" borderId="19" xfId="0" applyNumberFormat="1" applyFont="1" applyBorder="1" applyAlignment="1">
      <alignment horizontal="center"/>
    </xf>
    <xf numFmtId="164" fontId="7" fillId="0" borderId="0" xfId="0" applyNumberFormat="1" applyFont="1"/>
    <xf numFmtId="0" fontId="5" fillId="4" borderId="0" xfId="0" applyFont="1" applyFill="1" applyAlignment="1">
      <alignment horizontal="center" vertical="center" wrapText="1"/>
    </xf>
    <xf numFmtId="164" fontId="7" fillId="4" borderId="0" xfId="0" applyNumberFormat="1" applyFont="1" applyFill="1"/>
    <xf numFmtId="0" fontId="7" fillId="4" borderId="0" xfId="0" applyFont="1" applyFill="1"/>
    <xf numFmtId="0" fontId="9" fillId="0" borderId="0" xfId="0" applyFont="1" applyAlignment="1">
      <alignment horizontal="center" vertical="center"/>
    </xf>
    <xf numFmtId="16" fontId="7" fillId="0" borderId="0" xfId="0" applyNumberFormat="1" applyFont="1"/>
    <xf numFmtId="0" fontId="14" fillId="0" borderId="0" xfId="0" applyFont="1"/>
    <xf numFmtId="0" fontId="5" fillId="0" borderId="0" xfId="0" applyFont="1"/>
    <xf numFmtId="16" fontId="5" fillId="0" borderId="0" xfId="0" applyNumberFormat="1" applyFont="1"/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15" fontId="5" fillId="2" borderId="0" xfId="0" applyNumberFormat="1" applyFont="1" applyFill="1"/>
    <xf numFmtId="0" fontId="5" fillId="2" borderId="0" xfId="0" applyFont="1" applyFill="1"/>
    <xf numFmtId="22" fontId="5" fillId="2" borderId="0" xfId="0" applyNumberFormat="1" applyFont="1" applyFill="1"/>
    <xf numFmtId="0" fontId="7" fillId="3" borderId="0" xfId="0" applyFont="1" applyFill="1" applyAlignment="1">
      <alignment horizontal="right"/>
    </xf>
    <xf numFmtId="0" fontId="7" fillId="0" borderId="0" xfId="0" applyFont="1" applyProtection="1">
      <protection locked="0"/>
    </xf>
    <xf numFmtId="0" fontId="8" fillId="0" borderId="12" xfId="0" applyFont="1" applyBorder="1" applyAlignment="1">
      <alignment horizontal="center"/>
    </xf>
    <xf numFmtId="3" fontId="9" fillId="0" borderId="2" xfId="0" applyNumberFormat="1" applyFont="1" applyBorder="1" applyAlignment="1">
      <alignment horizontal="center" vertical="top"/>
    </xf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2" xfId="0" applyNumberFormat="1" applyFont="1" applyBorder="1" applyAlignment="1">
      <alignment horizontal="center"/>
    </xf>
    <xf numFmtId="1" fontId="7" fillId="0" borderId="2" xfId="0" applyNumberFormat="1" applyFont="1" applyBorder="1" applyAlignment="1">
      <alignment horizontal="center" vertical="top"/>
    </xf>
    <xf numFmtId="1" fontId="7" fillId="0" borderId="8" xfId="0" applyNumberFormat="1" applyFont="1" applyBorder="1" applyAlignment="1" applyProtection="1">
      <alignment horizontal="center"/>
      <protection locked="0"/>
    </xf>
    <xf numFmtId="168" fontId="11" fillId="0" borderId="33" xfId="0" applyNumberFormat="1" applyFont="1" applyBorder="1" applyProtection="1">
      <protection hidden="1"/>
    </xf>
    <xf numFmtId="164" fontId="8" fillId="0" borderId="9" xfId="0" applyNumberFormat="1" applyFont="1" applyBorder="1" applyAlignment="1">
      <alignment horizontal="center" vertical="top"/>
    </xf>
    <xf numFmtId="168" fontId="11" fillId="0" borderId="9" xfId="0" applyNumberFormat="1" applyFont="1" applyBorder="1" applyProtection="1">
      <protection hidden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5" fillId="3" borderId="32" xfId="0" applyFont="1" applyFill="1" applyBorder="1" applyAlignment="1">
      <alignment horizontal="left" vertical="center" indent="1"/>
    </xf>
    <xf numFmtId="0" fontId="8" fillId="0" borderId="34" xfId="0" applyFont="1" applyBorder="1" applyAlignment="1" applyProtection="1">
      <alignment horizontal="center"/>
      <protection locked="0"/>
    </xf>
    <xf numFmtId="0" fontId="5" fillId="3" borderId="35" xfId="0" applyFont="1" applyFill="1" applyBorder="1" applyAlignment="1">
      <alignment horizontal="left" vertical="center" indent="1"/>
    </xf>
    <xf numFmtId="0" fontId="8" fillId="0" borderId="36" xfId="0" applyFont="1" applyBorder="1" applyAlignment="1" applyProtection="1">
      <alignment horizontal="center"/>
      <protection locked="0"/>
    </xf>
    <xf numFmtId="0" fontId="8" fillId="0" borderId="37" xfId="0" applyFont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/>
      <protection locked="0"/>
    </xf>
    <xf numFmtId="0" fontId="8" fillId="0" borderId="32" xfId="0" applyFont="1" applyBorder="1" applyAlignment="1" applyProtection="1">
      <alignment horizontal="center"/>
      <protection locked="0"/>
    </xf>
    <xf numFmtId="0" fontId="11" fillId="3" borderId="12" xfId="0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164" fontId="11" fillId="0" borderId="0" xfId="0" applyNumberFormat="1" applyFont="1" applyAlignment="1">
      <alignment horizontal="center"/>
    </xf>
    <xf numFmtId="168" fontId="11" fillId="0" borderId="39" xfId="0" applyNumberFormat="1" applyFont="1" applyBorder="1" applyProtection="1">
      <protection hidden="1"/>
    </xf>
    <xf numFmtId="168" fontId="11" fillId="0" borderId="40" xfId="0" applyNumberFormat="1" applyFont="1" applyBorder="1" applyProtection="1">
      <protection hidden="1"/>
    </xf>
    <xf numFmtId="168" fontId="11" fillId="0" borderId="41" xfId="0" applyNumberFormat="1" applyFont="1" applyBorder="1" applyProtection="1">
      <protection hidden="1"/>
    </xf>
    <xf numFmtId="168" fontId="11" fillId="0" borderId="42" xfId="0" applyNumberFormat="1" applyFont="1" applyBorder="1" applyProtection="1">
      <protection hidden="1"/>
    </xf>
    <xf numFmtId="168" fontId="11" fillId="0" borderId="36" xfId="0" applyNumberFormat="1" applyFont="1" applyBorder="1" applyProtection="1">
      <protection hidden="1"/>
    </xf>
    <xf numFmtId="168" fontId="11" fillId="0" borderId="43" xfId="0" applyNumberFormat="1" applyFont="1" applyBorder="1" applyProtection="1">
      <protection hidden="1"/>
    </xf>
    <xf numFmtId="168" fontId="11" fillId="0" borderId="37" xfId="0" applyNumberFormat="1" applyFont="1" applyBorder="1" applyProtection="1">
      <protection hidden="1"/>
    </xf>
    <xf numFmtId="168" fontId="11" fillId="0" borderId="44" xfId="0" applyNumberFormat="1" applyFont="1" applyBorder="1" applyProtection="1">
      <protection hidden="1"/>
    </xf>
    <xf numFmtId="0" fontId="8" fillId="0" borderId="0" xfId="0" applyFont="1" applyAlignment="1">
      <alignment horizontal="right"/>
    </xf>
    <xf numFmtId="168" fontId="8" fillId="0" borderId="23" xfId="0" applyNumberFormat="1" applyFont="1" applyBorder="1" applyProtection="1">
      <protection hidden="1"/>
    </xf>
    <xf numFmtId="0" fontId="7" fillId="0" borderId="24" xfId="0" applyFont="1" applyBorder="1" applyProtection="1">
      <protection locked="0"/>
    </xf>
    <xf numFmtId="0" fontId="7" fillId="0" borderId="25" xfId="0" applyFont="1" applyBorder="1" applyProtection="1">
      <protection locked="0"/>
    </xf>
    <xf numFmtId="0" fontId="7" fillId="0" borderId="26" xfId="0" applyFont="1" applyBorder="1" applyProtection="1">
      <protection locked="0"/>
    </xf>
    <xf numFmtId="0" fontId="4" fillId="3" borderId="12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/>
    </xf>
    <xf numFmtId="0" fontId="5" fillId="3" borderId="26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top" wrapText="1"/>
    </xf>
    <xf numFmtId="0" fontId="4" fillId="3" borderId="11" xfId="0" applyFont="1" applyFill="1" applyBorder="1" applyAlignment="1">
      <alignment horizontal="center" vertical="top" wrapText="1"/>
    </xf>
    <xf numFmtId="0" fontId="5" fillId="3" borderId="0" xfId="0" applyFont="1" applyFill="1" applyAlignment="1">
      <alignment horizontal="left" vertical="top" wrapText="1"/>
    </xf>
    <xf numFmtId="0" fontId="5" fillId="3" borderId="28" xfId="0" applyFont="1" applyFill="1" applyBorder="1" applyAlignment="1">
      <alignment horizontal="left"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28" xfId="0" applyFont="1" applyFill="1" applyBorder="1" applyAlignment="1">
      <alignment horizontal="left" vertical="top" wrapText="1"/>
    </xf>
    <xf numFmtId="0" fontId="9" fillId="0" borderId="24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7" fillId="0" borderId="26" xfId="0" applyFont="1" applyBorder="1" applyAlignment="1" applyProtection="1">
      <alignment horizontal="left"/>
      <protection locked="0"/>
    </xf>
    <xf numFmtId="20" fontId="7" fillId="0" borderId="24" xfId="0" applyNumberFormat="1" applyFont="1" applyBorder="1" applyAlignment="1" applyProtection="1">
      <alignment horizontal="right"/>
      <protection locked="0"/>
    </xf>
    <xf numFmtId="20" fontId="7" fillId="0" borderId="25" xfId="0" applyNumberFormat="1" applyFont="1" applyBorder="1" applyAlignment="1" applyProtection="1">
      <alignment horizontal="right"/>
      <protection locked="0"/>
    </xf>
    <xf numFmtId="0" fontId="7" fillId="0" borderId="26" xfId="0" applyFont="1" applyBorder="1" applyProtection="1">
      <protection locked="0"/>
    </xf>
    <xf numFmtId="20" fontId="9" fillId="0" borderId="24" xfId="0" applyNumberFormat="1" applyFont="1" applyBorder="1" applyAlignment="1" applyProtection="1">
      <alignment horizontal="right"/>
      <protection locked="0"/>
    </xf>
    <xf numFmtId="20" fontId="9" fillId="0" borderId="25" xfId="0" applyNumberFormat="1" applyFont="1" applyBorder="1" applyAlignment="1" applyProtection="1">
      <alignment horizontal="right"/>
      <protection locked="0"/>
    </xf>
    <xf numFmtId="0" fontId="9" fillId="0" borderId="26" xfId="0" applyFont="1" applyBorder="1" applyProtection="1">
      <protection locked="0"/>
    </xf>
    <xf numFmtId="0" fontId="9" fillId="0" borderId="25" xfId="0" applyFont="1" applyBorder="1" applyAlignment="1" applyProtection="1">
      <alignment horizontal="left"/>
      <protection locked="0"/>
    </xf>
    <xf numFmtId="0" fontId="9" fillId="0" borderId="26" xfId="0" applyFont="1" applyBorder="1" applyAlignment="1" applyProtection="1">
      <alignment horizontal="left"/>
      <protection locked="0"/>
    </xf>
    <xf numFmtId="0" fontId="9" fillId="0" borderId="0" xfId="0" applyFont="1" applyAlignment="1">
      <alignment horizontal="center" vertical="center"/>
    </xf>
    <xf numFmtId="0" fontId="7" fillId="0" borderId="25" xfId="0" applyFont="1" applyBorder="1" applyAlignment="1" applyProtection="1">
      <alignment horizontal="right"/>
      <protection locked="0"/>
    </xf>
    <xf numFmtId="0" fontId="8" fillId="0" borderId="12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24" xfId="0" applyFont="1" applyBorder="1" applyAlignment="1" applyProtection="1">
      <alignment horizontal="right"/>
      <protection locked="0"/>
    </xf>
    <xf numFmtId="0" fontId="9" fillId="0" borderId="25" xfId="0" applyFont="1" applyBorder="1" applyAlignment="1" applyProtection="1">
      <alignment horizontal="right"/>
      <protection locked="0"/>
    </xf>
    <xf numFmtId="0" fontId="9" fillId="0" borderId="26" xfId="0" applyFont="1" applyBorder="1" applyAlignment="1" applyProtection="1">
      <alignment horizontal="right"/>
      <protection locked="0"/>
    </xf>
    <xf numFmtId="0" fontId="7" fillId="4" borderId="0" xfId="0" applyFont="1" applyFill="1" applyAlignment="1">
      <alignment horizontal="right" vertical="center"/>
    </xf>
    <xf numFmtId="0" fontId="15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top" wrapText="1"/>
    </xf>
    <xf numFmtId="0" fontId="5" fillId="3" borderId="28" xfId="0" applyFont="1" applyFill="1" applyBorder="1" applyAlignment="1">
      <alignment horizontal="center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1A1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0</xdr:row>
      <xdr:rowOff>44450</xdr:rowOff>
    </xdr:from>
    <xdr:to>
      <xdr:col>3</xdr:col>
      <xdr:colOff>511175</xdr:colOff>
      <xdr:row>0</xdr:row>
      <xdr:rowOff>762433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B8E4F80-FD85-46DB-AD6E-6F3EDB063A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44450"/>
          <a:ext cx="2435225" cy="717983"/>
        </a:xfrm>
        <a:prstGeom prst="rect">
          <a:avLst/>
        </a:prstGeom>
      </xdr:spPr>
    </xdr:pic>
    <xdr:clientData/>
  </xdr:twoCellAnchor>
  <xdr:twoCellAnchor>
    <xdr:from>
      <xdr:col>10</xdr:col>
      <xdr:colOff>406400</xdr:colOff>
      <xdr:row>0</xdr:row>
      <xdr:rowOff>133350</xdr:rowOff>
    </xdr:from>
    <xdr:to>
      <xdr:col>14</xdr:col>
      <xdr:colOff>816041</xdr:colOff>
      <xdr:row>0</xdr:row>
      <xdr:rowOff>713606</xdr:rowOff>
    </xdr:to>
    <xdr:sp macro="" textlink="">
      <xdr:nvSpPr>
        <xdr:cNvPr id="10" name="TextBox 12">
          <a:extLst>
            <a:ext uri="{FF2B5EF4-FFF2-40B4-BE49-F238E27FC236}">
              <a16:creationId xmlns:a16="http://schemas.microsoft.com/office/drawing/2014/main" id="{31F39EDD-6A74-4038-8ECA-122588837DC9}"/>
            </a:ext>
          </a:extLst>
        </xdr:cNvPr>
        <xdr:cNvSpPr txBox="1"/>
      </xdr:nvSpPr>
      <xdr:spPr>
        <a:xfrm>
          <a:off x="8664575" y="133350"/>
          <a:ext cx="4029141" cy="580256"/>
        </a:xfrm>
        <a:prstGeom prst="rect">
          <a:avLst/>
        </a:prstGeom>
        <a:noFill/>
      </xdr:spPr>
      <xdr:txBody>
        <a:bodyPr wrap="square" rtlCol="0">
          <a:spAutoFit/>
        </a:bodyPr>
        <a:lstStyle/>
        <a:p>
          <a:pPr algn="r"/>
          <a:r>
            <a:rPr lang="en-US" sz="1050">
              <a:solidFill>
                <a:schemeClr val="bg1"/>
              </a:solidFill>
            </a:rPr>
            <a:t>Director of Event Technology </a:t>
          </a:r>
        </a:p>
        <a:p>
          <a:pPr algn="r"/>
          <a:r>
            <a:rPr lang="en-US" sz="1050">
              <a:solidFill>
                <a:schemeClr val="bg1"/>
              </a:solidFill>
            </a:rPr>
            <a:t>James Abbott </a:t>
          </a:r>
        </a:p>
        <a:p>
          <a:pPr algn="r"/>
          <a:r>
            <a:rPr lang="en-US" sz="1050">
              <a:solidFill>
                <a:schemeClr val="bg1"/>
              </a:solidFill>
            </a:rPr>
            <a:t>james.abbott@encoreglobal.com</a:t>
          </a:r>
        </a:p>
      </xdr:txBody>
    </xdr:sp>
    <xdr:clientData/>
  </xdr:twoCellAnchor>
  <xdr:twoCellAnchor>
    <xdr:from>
      <xdr:col>7</xdr:col>
      <xdr:colOff>10272</xdr:colOff>
      <xdr:row>0</xdr:row>
      <xdr:rowOff>217394</xdr:rowOff>
    </xdr:from>
    <xdr:to>
      <xdr:col>11</xdr:col>
      <xdr:colOff>105522</xdr:colOff>
      <xdr:row>0</xdr:row>
      <xdr:rowOff>826994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0EDBEF6-7D9F-43E2-BE4E-BD392BE13E96}"/>
            </a:ext>
          </a:extLst>
        </xdr:cNvPr>
        <xdr:cNvSpPr txBox="1"/>
      </xdr:nvSpPr>
      <xdr:spPr>
        <a:xfrm>
          <a:off x="5010897" y="217394"/>
          <a:ext cx="4467225" cy="609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>
              <a:solidFill>
                <a:schemeClr val="bg1"/>
              </a:solidFill>
            </a:rPr>
            <a:t>Exhibitor Services - Event Technology </a:t>
          </a:r>
        </a:p>
      </xdr:txBody>
    </xdr:sp>
    <xdr:clientData/>
  </xdr:twoCellAnchor>
  <xdr:twoCellAnchor>
    <xdr:from>
      <xdr:col>1</xdr:col>
      <xdr:colOff>34925</xdr:colOff>
      <xdr:row>54</xdr:row>
      <xdr:rowOff>139700</xdr:rowOff>
    </xdr:from>
    <xdr:to>
      <xdr:col>12</xdr:col>
      <xdr:colOff>234950</xdr:colOff>
      <xdr:row>70</xdr:row>
      <xdr:rowOff>44450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5E7A4BD-3CAA-4E7D-9FAD-AD22BD3A9BA1}"/>
            </a:ext>
          </a:extLst>
        </xdr:cNvPr>
        <xdr:cNvSpPr txBox="1"/>
      </xdr:nvSpPr>
      <xdr:spPr>
        <a:xfrm>
          <a:off x="377825" y="10207625"/>
          <a:ext cx="9763125" cy="3143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ADDITIONAL TERMS &amp; CONDITIONS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Written order cancellation must be received at least 5 business days prior to setup date to avoid a 1 day charge.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Your authorized representative must be at your booth at specified date &amp; time to accept delivery of equipment.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note: we cannot leave equipment in your booth without your representative there to receive it.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equipment is your responsibility until picked up by a Encore representative.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Please do not leave equipment unattended in your booth when the show finishes.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extension of the rental period must be arranged prior to termination of the original rental period.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is liable for full replacement value of rented equipment &amp; is responsible for insuring said equipment.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Customer agrees to be bound by all applicable license &amp; copyright laws for software on rented equipment.</a:t>
          </a:r>
        </a:p>
        <a:p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Encore is not responsible for any equipment performance problems caused by customer's software.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99"/>
  <sheetViews>
    <sheetView showGridLines="0" tabSelected="1" zoomScaleNormal="100" workbookViewId="0">
      <selection activeCell="AA24" sqref="AA24"/>
    </sheetView>
  </sheetViews>
  <sheetFormatPr defaultColWidth="8.7109375" defaultRowHeight="15" x14ac:dyDescent="0.25"/>
  <cols>
    <col min="1" max="1" width="4.85546875" customWidth="1"/>
    <col min="2" max="2" width="17.42578125" style="22" customWidth="1"/>
    <col min="3" max="3" width="11" style="22" customWidth="1"/>
    <col min="4" max="4" width="20.42578125" style="22" customWidth="1"/>
    <col min="5" max="5" width="15.7109375" style="22" customWidth="1"/>
    <col min="6" max="6" width="0.5703125" style="22" hidden="1" customWidth="1"/>
    <col min="7" max="7" width="2.140625" style="22" customWidth="1"/>
    <col min="8" max="8" width="22.42578125" style="22" customWidth="1"/>
    <col min="9" max="9" width="1.140625" style="22" hidden="1" customWidth="1"/>
    <col min="10" max="10" width="24.28515625" style="22" customWidth="1"/>
    <col min="11" max="11" width="15.85546875" style="22" customWidth="1"/>
    <col min="12" max="12" width="16.140625" style="22" customWidth="1"/>
    <col min="13" max="13" width="6.85546875" style="22" customWidth="1"/>
    <col min="14" max="15" width="12.5703125" style="22" customWidth="1"/>
    <col min="16" max="16" width="22.42578125" style="22" hidden="1" customWidth="1"/>
    <col min="17" max="17" width="18.7109375" style="22" hidden="1" customWidth="1"/>
    <col min="18" max="18" width="9.28515625" style="22" hidden="1" customWidth="1"/>
    <col min="19" max="19" width="10.85546875" style="22" bestFit="1" customWidth="1"/>
    <col min="20" max="16384" width="8.7109375" style="22"/>
  </cols>
  <sheetData>
    <row r="1" spans="2:16" ht="68.099999999999994" customHeight="1" thickBot="1" x14ac:dyDescent="0.3">
      <c r="B1" s="19"/>
      <c r="C1" s="19"/>
      <c r="D1" s="20">
        <v>100</v>
      </c>
      <c r="E1" s="127" t="s">
        <v>24</v>
      </c>
      <c r="F1" s="21"/>
      <c r="G1" s="127">
        <v>3</v>
      </c>
      <c r="H1" s="143"/>
      <c r="I1" s="143"/>
      <c r="J1" s="143"/>
      <c r="K1" s="143"/>
      <c r="L1" s="144"/>
      <c r="M1" s="144"/>
      <c r="N1" s="144"/>
      <c r="O1" s="145"/>
    </row>
    <row r="2" spans="2:16" ht="15" customHeight="1" thickBot="1" x14ac:dyDescent="0.3">
      <c r="B2" s="28" t="s">
        <v>0</v>
      </c>
      <c r="C2" s="152"/>
      <c r="D2" s="161"/>
      <c r="E2" s="162"/>
      <c r="F2" s="23"/>
      <c r="G2" s="1"/>
      <c r="H2" s="28" t="s">
        <v>7</v>
      </c>
      <c r="J2" s="152" t="s">
        <v>88</v>
      </c>
      <c r="K2" s="153"/>
      <c r="L2" s="153"/>
      <c r="M2" s="153"/>
      <c r="N2" s="153"/>
      <c r="O2" s="154"/>
      <c r="P2" s="24"/>
    </row>
    <row r="3" spans="2:16" ht="15" customHeight="1" thickBot="1" x14ac:dyDescent="0.3">
      <c r="B3" s="28" t="s">
        <v>1</v>
      </c>
      <c r="C3" s="152"/>
      <c r="D3" s="161"/>
      <c r="E3" s="162"/>
      <c r="F3" s="23"/>
      <c r="G3" s="1"/>
      <c r="H3" s="28" t="s">
        <v>74</v>
      </c>
      <c r="J3" s="140" t="s">
        <v>87</v>
      </c>
      <c r="K3" s="141"/>
      <c r="L3" s="141"/>
      <c r="M3" s="141"/>
      <c r="N3" s="141"/>
      <c r="O3" s="142"/>
      <c r="P3" s="24"/>
    </row>
    <row r="4" spans="2:16" ht="15" customHeight="1" thickBot="1" x14ac:dyDescent="0.3">
      <c r="B4" s="28" t="s">
        <v>2</v>
      </c>
      <c r="C4" s="167"/>
      <c r="D4" s="168"/>
      <c r="E4" s="169"/>
      <c r="F4" s="23"/>
      <c r="G4" s="1"/>
      <c r="H4" s="28" t="s">
        <v>8</v>
      </c>
      <c r="J4" s="152"/>
      <c r="K4" s="153"/>
      <c r="L4" s="153"/>
      <c r="M4" s="153"/>
      <c r="N4" s="153"/>
      <c r="O4" s="154"/>
      <c r="P4" s="24"/>
    </row>
    <row r="5" spans="2:16" ht="15" customHeight="1" thickBot="1" x14ac:dyDescent="0.3">
      <c r="B5" s="28" t="s">
        <v>3</v>
      </c>
      <c r="C5" s="25"/>
      <c r="D5" s="1"/>
      <c r="E5" s="26"/>
      <c r="F5" s="23"/>
      <c r="G5" s="1"/>
      <c r="H5" s="28" t="s">
        <v>10</v>
      </c>
      <c r="J5" s="27"/>
      <c r="K5" s="28" t="s">
        <v>11</v>
      </c>
      <c r="L5" s="155"/>
      <c r="M5" s="156"/>
      <c r="N5" s="156"/>
      <c r="O5" s="157"/>
      <c r="P5" s="29"/>
    </row>
    <row r="6" spans="2:16" ht="15" customHeight="1" thickBot="1" x14ac:dyDescent="0.3">
      <c r="B6" s="28" t="s">
        <v>73</v>
      </c>
      <c r="C6" s="25"/>
      <c r="D6" s="30"/>
      <c r="E6" s="26"/>
      <c r="F6" s="23"/>
      <c r="G6" s="1"/>
      <c r="H6" s="28" t="s">
        <v>12</v>
      </c>
      <c r="J6" s="27"/>
      <c r="K6" s="28" t="s">
        <v>11</v>
      </c>
      <c r="L6" s="31"/>
      <c r="M6" s="32"/>
      <c r="N6" s="32"/>
      <c r="O6" s="33"/>
      <c r="P6" s="29"/>
    </row>
    <row r="7" spans="2:16" ht="15" customHeight="1" thickBot="1" x14ac:dyDescent="0.3">
      <c r="B7" s="28" t="s">
        <v>4</v>
      </c>
      <c r="C7" s="152"/>
      <c r="D7" s="153"/>
      <c r="E7" s="154"/>
      <c r="F7" s="24"/>
      <c r="G7" s="1"/>
      <c r="H7" s="28" t="s">
        <v>13</v>
      </c>
      <c r="J7" s="34"/>
      <c r="K7" s="28" t="s">
        <v>11</v>
      </c>
      <c r="L7" s="158"/>
      <c r="M7" s="159"/>
      <c r="N7" s="159"/>
      <c r="O7" s="160"/>
      <c r="P7" s="29"/>
    </row>
    <row r="8" spans="2:16" ht="15" customHeight="1" thickBot="1" x14ac:dyDescent="0.3">
      <c r="B8" s="28" t="s">
        <v>5</v>
      </c>
      <c r="C8" s="35"/>
      <c r="D8" s="36"/>
      <c r="E8" s="37"/>
      <c r="F8" s="23"/>
      <c r="G8" s="1"/>
      <c r="H8" s="107"/>
      <c r="I8" s="1"/>
      <c r="J8" s="1"/>
      <c r="K8" s="1"/>
      <c r="L8" s="1"/>
      <c r="M8" s="1"/>
      <c r="N8" s="1"/>
      <c r="O8" s="38"/>
      <c r="P8" s="29"/>
    </row>
    <row r="9" spans="2:16" ht="15" customHeight="1" thickBot="1" x14ac:dyDescent="0.3">
      <c r="B9" s="28" t="s">
        <v>6</v>
      </c>
      <c r="C9" s="152"/>
      <c r="D9" s="153"/>
      <c r="E9" s="154"/>
      <c r="F9" s="24"/>
      <c r="G9" s="1"/>
      <c r="H9" s="28" t="s">
        <v>14</v>
      </c>
      <c r="J9" s="152"/>
      <c r="K9" s="153"/>
      <c r="L9" s="153"/>
      <c r="M9" s="153"/>
      <c r="N9" s="153"/>
      <c r="O9" s="154"/>
      <c r="P9" s="24"/>
    </row>
    <row r="10" spans="2:16" ht="15" customHeight="1" thickBot="1" x14ac:dyDescent="0.3">
      <c r="B10" s="40" t="s">
        <v>9</v>
      </c>
      <c r="C10" s="39"/>
      <c r="D10" s="40" t="s">
        <v>61</v>
      </c>
      <c r="E10" s="25"/>
      <c r="F10" s="41"/>
      <c r="G10" s="2"/>
      <c r="H10" s="40" t="s">
        <v>62</v>
      </c>
      <c r="I10" s="42"/>
      <c r="J10" s="35"/>
      <c r="K10" s="36"/>
      <c r="L10" s="164"/>
      <c r="M10" s="164"/>
      <c r="N10" s="164"/>
      <c r="O10" s="157"/>
      <c r="P10" s="23"/>
    </row>
    <row r="11" spans="2:16" ht="15" customHeight="1" thickBot="1" x14ac:dyDescent="0.3">
      <c r="C11" s="108"/>
    </row>
    <row r="12" spans="2:16" ht="15" customHeight="1" x14ac:dyDescent="0.25">
      <c r="B12" s="146" t="s">
        <v>64</v>
      </c>
      <c r="C12" s="146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7"/>
    </row>
    <row r="13" spans="2:16" ht="15" customHeight="1" x14ac:dyDescent="0.25">
      <c r="B13" s="148" t="s">
        <v>63</v>
      </c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9"/>
    </row>
    <row r="14" spans="2:16" ht="15" customHeight="1" x14ac:dyDescent="0.25">
      <c r="B14" s="150" t="s">
        <v>70</v>
      </c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1"/>
    </row>
    <row r="15" spans="2:16" ht="15" customHeight="1" x14ac:dyDescent="0.25">
      <c r="B15" s="148" t="s">
        <v>65</v>
      </c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9"/>
    </row>
    <row r="16" spans="2:16" ht="15" customHeight="1" x14ac:dyDescent="0.25">
      <c r="B16" s="148" t="s">
        <v>66</v>
      </c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9"/>
    </row>
    <row r="17" spans="1:19" ht="15" customHeight="1" x14ac:dyDescent="0.25">
      <c r="B17" s="172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3"/>
    </row>
    <row r="18" spans="1:19" ht="15" customHeight="1" thickBot="1" x14ac:dyDescent="0.3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</row>
    <row r="19" spans="1:19" x14ac:dyDescent="0.25">
      <c r="B19" s="118" t="s">
        <v>15</v>
      </c>
      <c r="C19" s="3" t="s">
        <v>43</v>
      </c>
      <c r="D19" s="4"/>
      <c r="E19" s="5" t="s">
        <v>16</v>
      </c>
      <c r="F19" s="6"/>
      <c r="G19" s="6"/>
      <c r="H19" s="4"/>
      <c r="I19" s="7"/>
      <c r="J19" s="5"/>
      <c r="K19" s="8" t="s">
        <v>67</v>
      </c>
      <c r="L19" s="8" t="s">
        <v>68</v>
      </c>
      <c r="M19" s="109" t="s">
        <v>69</v>
      </c>
      <c r="N19" s="119" t="s">
        <v>77</v>
      </c>
      <c r="O19" s="9" t="s">
        <v>78</v>
      </c>
      <c r="P19" s="10" t="s">
        <v>44</v>
      </c>
      <c r="Q19" s="10" t="s">
        <v>45</v>
      </c>
    </row>
    <row r="20" spans="1:19" s="51" customFormat="1" ht="14.25" customHeight="1" thickBot="1" x14ac:dyDescent="0.25">
      <c r="A20"/>
      <c r="B20" s="120" t="s">
        <v>41</v>
      </c>
      <c r="C20" s="44"/>
      <c r="D20" s="45"/>
      <c r="E20" s="45"/>
      <c r="F20" s="45"/>
      <c r="G20" s="45"/>
      <c r="H20" s="45"/>
      <c r="I20" s="45"/>
      <c r="J20" s="46"/>
      <c r="K20" s="47"/>
      <c r="L20" s="48"/>
      <c r="M20" s="110"/>
      <c r="N20" s="116"/>
      <c r="O20" s="49"/>
      <c r="P20" s="50"/>
    </row>
    <row r="21" spans="1:19" ht="14.25" customHeight="1" x14ac:dyDescent="0.25">
      <c r="B21" s="121"/>
      <c r="C21" s="52">
        <v>58422</v>
      </c>
      <c r="D21" s="53" t="s">
        <v>46</v>
      </c>
      <c r="E21" s="54"/>
      <c r="F21" s="54"/>
      <c r="G21" s="54"/>
      <c r="H21" s="54"/>
      <c r="I21" s="54"/>
      <c r="J21" s="55"/>
      <c r="K21" s="56">
        <f>123.5*1.1</f>
        <v>135.85000000000002</v>
      </c>
      <c r="L21" s="57">
        <f>K21*1.15</f>
        <v>156.22750000000002</v>
      </c>
      <c r="M21" s="111">
        <f>G1</f>
        <v>3</v>
      </c>
      <c r="N21" s="117"/>
      <c r="O21" s="115"/>
      <c r="P21" s="58">
        <v>99</v>
      </c>
      <c r="Q21" s="59">
        <f t="shared" ref="Q21:Q31" si="0">B21*P21</f>
        <v>0</v>
      </c>
      <c r="R21" s="60"/>
      <c r="S21" s="61"/>
    </row>
    <row r="22" spans="1:19" ht="14.25" customHeight="1" x14ac:dyDescent="0.25">
      <c r="B22" s="121"/>
      <c r="C22" s="62">
        <v>58293</v>
      </c>
      <c r="D22" s="53" t="s">
        <v>60</v>
      </c>
      <c r="E22" s="63"/>
      <c r="F22" s="63"/>
      <c r="G22" s="63"/>
      <c r="H22" s="63"/>
      <c r="I22" s="63"/>
      <c r="J22" s="55"/>
      <c r="K22" s="56">
        <f>187.75*1.1</f>
        <v>206.52500000000001</v>
      </c>
      <c r="L22" s="57">
        <f>K22*1.15</f>
        <v>237.50375</v>
      </c>
      <c r="M22" s="111">
        <f>G1</f>
        <v>3</v>
      </c>
      <c r="N22" s="117">
        <f t="shared" ref="N22:N47" si="1">B22*K22*M22</f>
        <v>0</v>
      </c>
      <c r="O22" s="115">
        <f t="shared" ref="O22:O47" si="2">B22*L22*M22</f>
        <v>0</v>
      </c>
      <c r="P22" s="58">
        <v>112</v>
      </c>
      <c r="Q22" s="59">
        <f t="shared" si="0"/>
        <v>0</v>
      </c>
      <c r="R22" s="11"/>
      <c r="S22" s="11"/>
    </row>
    <row r="23" spans="1:19" ht="14.25" customHeight="1" x14ac:dyDescent="0.25">
      <c r="B23" s="121"/>
      <c r="C23" s="62">
        <v>58312</v>
      </c>
      <c r="D23" s="53" t="s">
        <v>47</v>
      </c>
      <c r="E23" s="63"/>
      <c r="F23" s="63"/>
      <c r="G23" s="63"/>
      <c r="H23" s="63"/>
      <c r="I23" s="63"/>
      <c r="J23" s="55"/>
      <c r="K23" s="56">
        <f>305.25*1.1</f>
        <v>335.77500000000003</v>
      </c>
      <c r="L23" s="57">
        <f t="shared" ref="L23:L29" si="3">K23*1.15</f>
        <v>386.14125000000001</v>
      </c>
      <c r="M23" s="111">
        <f>G1</f>
        <v>3</v>
      </c>
      <c r="N23" s="117">
        <f t="shared" si="1"/>
        <v>0</v>
      </c>
      <c r="O23" s="115">
        <f t="shared" si="2"/>
        <v>0</v>
      </c>
      <c r="P23" s="58">
        <v>136</v>
      </c>
      <c r="Q23" s="59">
        <f t="shared" si="0"/>
        <v>0</v>
      </c>
      <c r="R23" s="11"/>
      <c r="S23" s="11"/>
    </row>
    <row r="24" spans="1:19" ht="14.25" customHeight="1" x14ac:dyDescent="0.25">
      <c r="B24" s="121"/>
      <c r="C24" s="62">
        <v>58310</v>
      </c>
      <c r="D24" s="53" t="s">
        <v>48</v>
      </c>
      <c r="E24" s="63"/>
      <c r="F24" s="63"/>
      <c r="G24" s="63"/>
      <c r="H24" s="63"/>
      <c r="I24" s="63"/>
      <c r="J24" s="55"/>
      <c r="K24" s="56">
        <f>305.25*1.1</f>
        <v>335.77500000000003</v>
      </c>
      <c r="L24" s="57">
        <f t="shared" si="3"/>
        <v>386.14125000000001</v>
      </c>
      <c r="M24" s="111">
        <f>G1</f>
        <v>3</v>
      </c>
      <c r="N24" s="117">
        <f t="shared" si="1"/>
        <v>0</v>
      </c>
      <c r="O24" s="115">
        <f t="shared" si="2"/>
        <v>0</v>
      </c>
      <c r="P24" s="58">
        <v>136</v>
      </c>
      <c r="Q24" s="59">
        <f t="shared" si="0"/>
        <v>0</v>
      </c>
      <c r="R24" s="11"/>
      <c r="S24" s="11"/>
    </row>
    <row r="25" spans="1:19" ht="14.25" customHeight="1" x14ac:dyDescent="0.25">
      <c r="B25" s="121"/>
      <c r="C25" s="62">
        <v>58289</v>
      </c>
      <c r="D25" s="53" t="s">
        <v>49</v>
      </c>
      <c r="E25" s="63"/>
      <c r="F25" s="63"/>
      <c r="G25" s="63"/>
      <c r="H25" s="63"/>
      <c r="I25" s="63"/>
      <c r="J25" s="55"/>
      <c r="K25" s="56">
        <f>407*1.1</f>
        <v>447.70000000000005</v>
      </c>
      <c r="L25" s="57">
        <f t="shared" si="3"/>
        <v>514.85500000000002</v>
      </c>
      <c r="M25" s="111">
        <f>G1</f>
        <v>3</v>
      </c>
      <c r="N25" s="117">
        <f t="shared" si="1"/>
        <v>0</v>
      </c>
      <c r="O25" s="115">
        <f t="shared" si="2"/>
        <v>0</v>
      </c>
      <c r="P25" s="58">
        <v>136</v>
      </c>
      <c r="Q25" s="59">
        <f t="shared" si="0"/>
        <v>0</v>
      </c>
      <c r="R25" s="12"/>
      <c r="S25" s="11"/>
    </row>
    <row r="26" spans="1:19" ht="14.25" customHeight="1" x14ac:dyDescent="0.25">
      <c r="B26" s="121"/>
      <c r="C26" s="62">
        <v>58321</v>
      </c>
      <c r="D26" s="53" t="s">
        <v>50</v>
      </c>
      <c r="E26" s="54"/>
      <c r="F26" s="54"/>
      <c r="G26" s="54"/>
      <c r="H26" s="54"/>
      <c r="I26" s="54"/>
      <c r="J26" s="55"/>
      <c r="K26" s="56">
        <f>458.5*1.1</f>
        <v>504.35</v>
      </c>
      <c r="L26" s="57">
        <f t="shared" si="3"/>
        <v>580.00249999999994</v>
      </c>
      <c r="M26" s="111">
        <f>G1</f>
        <v>3</v>
      </c>
      <c r="N26" s="117">
        <f t="shared" si="1"/>
        <v>0</v>
      </c>
      <c r="O26" s="115">
        <f t="shared" si="2"/>
        <v>0</v>
      </c>
      <c r="P26" s="58">
        <v>136</v>
      </c>
      <c r="Q26" s="59">
        <f t="shared" si="0"/>
        <v>0</v>
      </c>
      <c r="R26" s="11"/>
      <c r="S26" s="11"/>
    </row>
    <row r="27" spans="1:19" ht="14.25" customHeight="1" x14ac:dyDescent="0.25">
      <c r="B27" s="121"/>
      <c r="C27" s="62">
        <v>58286</v>
      </c>
      <c r="D27" s="53" t="s">
        <v>51</v>
      </c>
      <c r="E27" s="54"/>
      <c r="F27" s="54"/>
      <c r="G27" s="54"/>
      <c r="H27" s="54"/>
      <c r="I27" s="54"/>
      <c r="J27" s="55"/>
      <c r="K27" s="56">
        <f>508.75*1.1</f>
        <v>559.625</v>
      </c>
      <c r="L27" s="57">
        <f t="shared" si="3"/>
        <v>643.56874999999991</v>
      </c>
      <c r="M27" s="111">
        <f>G1</f>
        <v>3</v>
      </c>
      <c r="N27" s="117">
        <f t="shared" si="1"/>
        <v>0</v>
      </c>
      <c r="O27" s="115">
        <f t="shared" si="2"/>
        <v>0</v>
      </c>
      <c r="P27" s="58">
        <v>136</v>
      </c>
      <c r="Q27" s="59">
        <f t="shared" si="0"/>
        <v>0</v>
      </c>
      <c r="R27" s="11"/>
      <c r="S27" s="11"/>
    </row>
    <row r="28" spans="1:19" ht="14.25" customHeight="1" x14ac:dyDescent="0.25">
      <c r="B28" s="121"/>
      <c r="C28" s="62">
        <v>46860</v>
      </c>
      <c r="D28" s="53" t="s">
        <v>84</v>
      </c>
      <c r="E28" s="54"/>
      <c r="F28" s="54"/>
      <c r="G28" s="54"/>
      <c r="H28" s="54"/>
      <c r="I28" s="54"/>
      <c r="J28" s="55"/>
      <c r="K28" s="56">
        <f>712.25*1.1</f>
        <v>783.47500000000002</v>
      </c>
      <c r="L28" s="57">
        <f t="shared" si="3"/>
        <v>900.99624999999992</v>
      </c>
      <c r="M28" s="111">
        <f>G1</f>
        <v>3</v>
      </c>
      <c r="N28" s="117"/>
      <c r="O28" s="115"/>
      <c r="P28" s="58"/>
      <c r="Q28" s="59"/>
      <c r="R28" s="11"/>
      <c r="S28" s="11"/>
    </row>
    <row r="29" spans="1:19" ht="14.25" customHeight="1" x14ac:dyDescent="0.25">
      <c r="B29" s="121"/>
      <c r="C29" s="62">
        <v>58330</v>
      </c>
      <c r="D29" s="53" t="s">
        <v>52</v>
      </c>
      <c r="E29" s="54"/>
      <c r="F29" s="54"/>
      <c r="G29" s="54"/>
      <c r="H29" s="54"/>
      <c r="I29" s="54"/>
      <c r="J29" s="55"/>
      <c r="K29" s="56">
        <f>1140*1.1</f>
        <v>1254</v>
      </c>
      <c r="L29" s="57">
        <f t="shared" si="3"/>
        <v>1442.1</v>
      </c>
      <c r="M29" s="111">
        <f>G1</f>
        <v>3</v>
      </c>
      <c r="N29" s="117">
        <f t="shared" si="1"/>
        <v>0</v>
      </c>
      <c r="O29" s="115">
        <f t="shared" si="2"/>
        <v>0</v>
      </c>
      <c r="P29" s="58">
        <v>136</v>
      </c>
      <c r="Q29" s="59">
        <f t="shared" si="0"/>
        <v>0</v>
      </c>
      <c r="R29" s="11"/>
      <c r="S29" s="11"/>
    </row>
    <row r="30" spans="1:19" ht="14.25" customHeight="1" x14ac:dyDescent="0.25">
      <c r="B30" s="121"/>
      <c r="C30" s="62"/>
      <c r="D30" s="53"/>
      <c r="E30" s="54"/>
      <c r="F30" s="54"/>
      <c r="G30" s="54"/>
      <c r="H30" s="54"/>
      <c r="I30" s="54"/>
      <c r="J30" s="55"/>
      <c r="K30" s="56"/>
      <c r="L30" s="64"/>
      <c r="M30" s="112"/>
      <c r="N30" s="117">
        <f t="shared" si="1"/>
        <v>0</v>
      </c>
      <c r="O30" s="115">
        <f t="shared" si="2"/>
        <v>0</v>
      </c>
      <c r="P30" s="58">
        <v>136</v>
      </c>
      <c r="Q30" s="59">
        <f t="shared" si="0"/>
        <v>0</v>
      </c>
      <c r="R30" s="11"/>
      <c r="S30" s="11"/>
    </row>
    <row r="31" spans="1:19" ht="14.25" customHeight="1" x14ac:dyDescent="0.25">
      <c r="B31" s="121"/>
      <c r="C31" s="62">
        <v>62141</v>
      </c>
      <c r="D31" s="53" t="s">
        <v>42</v>
      </c>
      <c r="E31" s="54"/>
      <c r="F31" s="54"/>
      <c r="G31" s="54"/>
      <c r="H31" s="54"/>
      <c r="I31" s="54"/>
      <c r="J31" s="55"/>
      <c r="K31" s="56">
        <f>59.25*1.1</f>
        <v>65.175000000000011</v>
      </c>
      <c r="L31" s="57">
        <f>K31*1.15</f>
        <v>74.951250000000002</v>
      </c>
      <c r="M31" s="111">
        <f>G1</f>
        <v>3</v>
      </c>
      <c r="N31" s="117">
        <f t="shared" si="1"/>
        <v>0</v>
      </c>
      <c r="O31" s="115">
        <f t="shared" si="2"/>
        <v>0</v>
      </c>
      <c r="P31" s="58">
        <v>272</v>
      </c>
      <c r="Q31" s="59">
        <f t="shared" si="0"/>
        <v>0</v>
      </c>
      <c r="R31" s="11"/>
      <c r="S31" s="11"/>
    </row>
    <row r="32" spans="1:19" ht="14.25" customHeight="1" x14ac:dyDescent="0.25">
      <c r="B32" s="121"/>
      <c r="C32" s="62"/>
      <c r="D32" s="53"/>
      <c r="E32" s="54"/>
      <c r="F32" s="54"/>
      <c r="G32" s="54"/>
      <c r="H32" s="54"/>
      <c r="I32" s="54"/>
      <c r="J32" s="55"/>
      <c r="K32" s="56"/>
      <c r="L32" s="64"/>
      <c r="M32" s="112"/>
      <c r="N32" s="117">
        <f t="shared" si="1"/>
        <v>0</v>
      </c>
      <c r="O32" s="115">
        <f t="shared" si="2"/>
        <v>0</v>
      </c>
      <c r="P32" s="58"/>
      <c r="Q32" s="59"/>
      <c r="R32" s="11"/>
      <c r="S32" s="11"/>
    </row>
    <row r="33" spans="1:19" ht="14.25" customHeight="1" x14ac:dyDescent="0.25">
      <c r="B33" s="121"/>
      <c r="C33" s="62"/>
      <c r="D33" s="53" t="s">
        <v>53</v>
      </c>
      <c r="E33" s="54"/>
      <c r="F33" s="54"/>
      <c r="G33" s="54"/>
      <c r="H33" s="54"/>
      <c r="I33" s="54"/>
      <c r="J33" s="55"/>
      <c r="K33" s="56"/>
      <c r="L33" s="64"/>
      <c r="M33" s="112"/>
      <c r="N33" s="117">
        <f t="shared" si="1"/>
        <v>0</v>
      </c>
      <c r="O33" s="115">
        <f t="shared" si="2"/>
        <v>0</v>
      </c>
      <c r="P33" s="58"/>
      <c r="Q33" s="59"/>
      <c r="R33" s="11"/>
      <c r="S33" s="11"/>
    </row>
    <row r="34" spans="1:19" s="51" customFormat="1" ht="14.25" customHeight="1" thickBot="1" x14ac:dyDescent="0.3">
      <c r="A34"/>
      <c r="B34" s="122" t="s">
        <v>72</v>
      </c>
      <c r="C34" s="65"/>
      <c r="D34" s="45"/>
      <c r="E34" s="45"/>
      <c r="F34" s="45"/>
      <c r="G34" s="45"/>
      <c r="H34" s="45"/>
      <c r="I34" s="45"/>
      <c r="J34" s="46"/>
      <c r="K34" s="66"/>
      <c r="L34" s="67"/>
      <c r="M34" s="113"/>
      <c r="N34" s="117"/>
      <c r="O34" s="115"/>
      <c r="P34" s="68"/>
      <c r="Q34" s="59"/>
      <c r="R34" s="11"/>
      <c r="S34" s="11"/>
    </row>
    <row r="35" spans="1:19" ht="14.25" customHeight="1" x14ac:dyDescent="0.25">
      <c r="B35" s="123"/>
      <c r="C35" s="62">
        <v>70171</v>
      </c>
      <c r="D35" s="53" t="s">
        <v>54</v>
      </c>
      <c r="E35" s="63"/>
      <c r="F35" s="69"/>
      <c r="G35" s="54"/>
      <c r="H35" s="54"/>
      <c r="I35" s="54"/>
      <c r="J35" s="55"/>
      <c r="K35" s="56">
        <f>222.25*1.1</f>
        <v>244.47500000000002</v>
      </c>
      <c r="L35" s="57">
        <f>K35*1.15</f>
        <v>281.14625000000001</v>
      </c>
      <c r="M35" s="111">
        <f>G1</f>
        <v>3</v>
      </c>
      <c r="N35" s="117">
        <f t="shared" si="1"/>
        <v>0</v>
      </c>
      <c r="O35" s="115">
        <f t="shared" si="2"/>
        <v>0</v>
      </c>
      <c r="P35" s="58">
        <v>136</v>
      </c>
      <c r="Q35" s="59">
        <f>B35*P35</f>
        <v>0</v>
      </c>
      <c r="R35" s="13"/>
      <c r="S35" s="13"/>
    </row>
    <row r="36" spans="1:19" ht="14.25" customHeight="1" x14ac:dyDescent="0.25">
      <c r="B36" s="123"/>
      <c r="C36" s="62">
        <v>70561</v>
      </c>
      <c r="D36" s="53" t="s">
        <v>19</v>
      </c>
      <c r="E36" s="54"/>
      <c r="F36" s="54"/>
      <c r="G36" s="54"/>
      <c r="H36" s="54"/>
      <c r="I36" s="54"/>
      <c r="J36" s="55"/>
      <c r="K36" s="56">
        <f>123.5*1.1</f>
        <v>135.85000000000002</v>
      </c>
      <c r="L36" s="57">
        <f t="shared" ref="L36:L47" si="4">K36*1.15</f>
        <v>156.22750000000002</v>
      </c>
      <c r="M36" s="111">
        <f>G1</f>
        <v>3</v>
      </c>
      <c r="N36" s="117">
        <f t="shared" si="1"/>
        <v>0</v>
      </c>
      <c r="O36" s="115">
        <f t="shared" si="2"/>
        <v>0</v>
      </c>
      <c r="P36" s="58">
        <v>136</v>
      </c>
      <c r="Q36" s="59">
        <f>B36*P36</f>
        <v>0</v>
      </c>
      <c r="R36" s="70"/>
      <c r="S36" s="14"/>
    </row>
    <row r="37" spans="1:19" ht="14.25" customHeight="1" x14ac:dyDescent="0.25">
      <c r="B37" s="123"/>
      <c r="C37" s="62">
        <v>70703</v>
      </c>
      <c r="D37" s="53" t="s">
        <v>55</v>
      </c>
      <c r="E37" s="71"/>
      <c r="F37" s="71"/>
      <c r="G37" s="71"/>
      <c r="H37" s="71"/>
      <c r="I37" s="71"/>
      <c r="J37" s="72"/>
      <c r="K37" s="56">
        <f>39.5*1.1</f>
        <v>43.45</v>
      </c>
      <c r="L37" s="57">
        <f t="shared" si="4"/>
        <v>49.967500000000001</v>
      </c>
      <c r="M37" s="111">
        <f>G1</f>
        <v>3</v>
      </c>
      <c r="N37" s="117">
        <f t="shared" si="1"/>
        <v>0</v>
      </c>
      <c r="O37" s="115">
        <f t="shared" si="2"/>
        <v>0</v>
      </c>
      <c r="P37" s="58">
        <v>136</v>
      </c>
      <c r="Q37" s="59">
        <f>B37*P37</f>
        <v>0</v>
      </c>
      <c r="R37" s="73"/>
    </row>
    <row r="38" spans="1:19" ht="14.25" customHeight="1" x14ac:dyDescent="0.25">
      <c r="B38" s="124"/>
      <c r="C38" s="62">
        <v>70608</v>
      </c>
      <c r="D38" s="74" t="s">
        <v>20</v>
      </c>
      <c r="E38" s="71"/>
      <c r="F38" s="71"/>
      <c r="G38" s="71"/>
      <c r="H38" s="71"/>
      <c r="I38" s="71"/>
      <c r="J38" s="72"/>
      <c r="K38" s="56">
        <f>59.25*1.1</f>
        <v>65.175000000000011</v>
      </c>
      <c r="L38" s="57">
        <f t="shared" si="4"/>
        <v>74.951250000000002</v>
      </c>
      <c r="M38" s="111">
        <f>G1</f>
        <v>3</v>
      </c>
      <c r="N38" s="117">
        <f t="shared" si="1"/>
        <v>0</v>
      </c>
      <c r="O38" s="115">
        <f t="shared" si="2"/>
        <v>0</v>
      </c>
      <c r="P38" s="58">
        <v>136</v>
      </c>
      <c r="Q38" s="59">
        <f>B38*P38</f>
        <v>0</v>
      </c>
    </row>
    <row r="39" spans="1:19" ht="14.25" customHeight="1" x14ac:dyDescent="0.25">
      <c r="B39" s="121"/>
      <c r="C39" s="75"/>
      <c r="D39" s="76"/>
      <c r="E39" s="77"/>
      <c r="F39" s="77"/>
      <c r="G39" s="77"/>
      <c r="H39" s="77"/>
      <c r="I39" s="77"/>
      <c r="J39" s="78"/>
      <c r="K39" s="79"/>
      <c r="L39" s="57"/>
      <c r="M39" s="112"/>
      <c r="N39" s="117">
        <f t="shared" si="1"/>
        <v>0</v>
      </c>
      <c r="O39" s="115">
        <f t="shared" si="2"/>
        <v>0</v>
      </c>
      <c r="P39" s="58">
        <v>136</v>
      </c>
      <c r="Q39" s="59">
        <f>B39*P39</f>
        <v>0</v>
      </c>
    </row>
    <row r="40" spans="1:19" s="51" customFormat="1" ht="14.25" customHeight="1" thickBot="1" x14ac:dyDescent="0.3">
      <c r="A40"/>
      <c r="B40" s="122" t="s">
        <v>17</v>
      </c>
      <c r="C40" s="65"/>
      <c r="D40" s="45"/>
      <c r="E40" s="45"/>
      <c r="F40" s="45"/>
      <c r="G40" s="45"/>
      <c r="H40" s="45"/>
      <c r="I40" s="45"/>
      <c r="J40" s="46"/>
      <c r="K40" s="66"/>
      <c r="L40" s="57"/>
      <c r="M40" s="113"/>
      <c r="N40" s="117"/>
      <c r="O40" s="115"/>
      <c r="P40" s="68"/>
      <c r="Q40" s="59"/>
    </row>
    <row r="41" spans="1:19" ht="14.25" customHeight="1" x14ac:dyDescent="0.25">
      <c r="B41" s="125"/>
      <c r="C41" s="80">
        <v>57636</v>
      </c>
      <c r="D41" s="81" t="s">
        <v>56</v>
      </c>
      <c r="E41" s="69"/>
      <c r="F41" s="69"/>
      <c r="G41" s="69"/>
      <c r="H41" s="69"/>
      <c r="I41" s="69"/>
      <c r="J41" s="82"/>
      <c r="K41" s="56">
        <f>125*$G$1</f>
        <v>375</v>
      </c>
      <c r="L41" s="57">
        <f t="shared" si="4"/>
        <v>431.24999999999994</v>
      </c>
      <c r="M41" s="111">
        <f>G1</f>
        <v>3</v>
      </c>
      <c r="N41" s="117">
        <f t="shared" si="1"/>
        <v>0</v>
      </c>
      <c r="O41" s="115">
        <f t="shared" si="2"/>
        <v>0</v>
      </c>
      <c r="P41" s="58">
        <v>136</v>
      </c>
      <c r="Q41" s="59">
        <f>B41*P41</f>
        <v>0</v>
      </c>
    </row>
    <row r="42" spans="1:19" ht="14.25" customHeight="1" x14ac:dyDescent="0.25">
      <c r="B42" s="123"/>
      <c r="C42" s="62" t="s">
        <v>85</v>
      </c>
      <c r="D42" s="53" t="s">
        <v>57</v>
      </c>
      <c r="E42" s="69"/>
      <c r="F42" s="69"/>
      <c r="G42" s="69"/>
      <c r="H42" s="69"/>
      <c r="I42" s="69"/>
      <c r="J42" s="82"/>
      <c r="K42" s="56">
        <v>45</v>
      </c>
      <c r="L42" s="57">
        <f t="shared" si="4"/>
        <v>51.749999999999993</v>
      </c>
      <c r="M42" s="111">
        <f>G1</f>
        <v>3</v>
      </c>
      <c r="N42" s="117">
        <f t="shared" si="1"/>
        <v>0</v>
      </c>
      <c r="O42" s="115">
        <f t="shared" si="2"/>
        <v>0</v>
      </c>
      <c r="P42" s="58">
        <v>136</v>
      </c>
      <c r="Q42" s="59">
        <f>B42*P42</f>
        <v>0</v>
      </c>
    </row>
    <row r="43" spans="1:19" s="51" customFormat="1" ht="14.25" customHeight="1" thickBot="1" x14ac:dyDescent="0.3">
      <c r="A43"/>
      <c r="B43" s="122" t="s">
        <v>18</v>
      </c>
      <c r="C43" s="65"/>
      <c r="D43" s="45"/>
      <c r="E43" s="45"/>
      <c r="F43" s="45"/>
      <c r="G43" s="45"/>
      <c r="H43" s="45"/>
      <c r="I43" s="45"/>
      <c r="J43" s="46"/>
      <c r="K43" s="66"/>
      <c r="L43" s="57"/>
      <c r="M43" s="113"/>
      <c r="N43" s="117"/>
      <c r="O43" s="115"/>
      <c r="P43" s="68"/>
      <c r="Q43" s="59"/>
    </row>
    <row r="44" spans="1:19" ht="14.25" customHeight="1" x14ac:dyDescent="0.25">
      <c r="B44" s="125"/>
      <c r="C44" s="80">
        <v>61310</v>
      </c>
      <c r="D44" s="83" t="s">
        <v>58</v>
      </c>
      <c r="E44" s="84"/>
      <c r="F44" s="69"/>
      <c r="G44" s="69"/>
      <c r="H44" s="69"/>
      <c r="I44" s="69"/>
      <c r="J44" s="82"/>
      <c r="K44" s="56">
        <f>49.5*1.1</f>
        <v>54.45</v>
      </c>
      <c r="L44" s="57">
        <f t="shared" si="4"/>
        <v>62.6175</v>
      </c>
      <c r="M44" s="111">
        <f>G1</f>
        <v>3</v>
      </c>
      <c r="N44" s="117">
        <f t="shared" si="1"/>
        <v>0</v>
      </c>
      <c r="O44" s="115">
        <f t="shared" si="2"/>
        <v>0</v>
      </c>
      <c r="P44" s="58">
        <v>136</v>
      </c>
      <c r="Q44" s="59">
        <f>B44*P44</f>
        <v>0</v>
      </c>
    </row>
    <row r="45" spans="1:19" ht="14.25" customHeight="1" x14ac:dyDescent="0.25">
      <c r="B45" s="123"/>
      <c r="C45" s="62">
        <v>61912</v>
      </c>
      <c r="D45" s="53" t="s">
        <v>59</v>
      </c>
      <c r="E45" s="54"/>
      <c r="F45" s="54"/>
      <c r="G45" s="54"/>
      <c r="H45" s="54"/>
      <c r="I45" s="54"/>
      <c r="J45" s="55"/>
      <c r="K45" s="56">
        <f>39.5*1.1</f>
        <v>43.45</v>
      </c>
      <c r="L45" s="57">
        <f t="shared" si="4"/>
        <v>49.967500000000001</v>
      </c>
      <c r="M45" s="111">
        <f>G1</f>
        <v>3</v>
      </c>
      <c r="N45" s="117">
        <f t="shared" si="1"/>
        <v>0</v>
      </c>
      <c r="O45" s="115">
        <f t="shared" si="2"/>
        <v>0</v>
      </c>
      <c r="P45" s="58">
        <v>272</v>
      </c>
      <c r="Q45" s="59">
        <f>B45*P45</f>
        <v>0</v>
      </c>
    </row>
    <row r="46" spans="1:19" ht="14.25" customHeight="1" x14ac:dyDescent="0.25">
      <c r="B46" s="123"/>
      <c r="C46" s="62">
        <v>61573</v>
      </c>
      <c r="D46" s="53" t="s">
        <v>76</v>
      </c>
      <c r="E46" s="85"/>
      <c r="F46" s="54"/>
      <c r="G46" s="54"/>
      <c r="H46" s="54"/>
      <c r="I46" s="54"/>
      <c r="J46" s="55"/>
      <c r="K46" s="56">
        <f>148.25*1.1</f>
        <v>163.07500000000002</v>
      </c>
      <c r="L46" s="57">
        <f t="shared" si="4"/>
        <v>187.53625</v>
      </c>
      <c r="M46" s="111">
        <f>G1</f>
        <v>3</v>
      </c>
      <c r="N46" s="117">
        <f t="shared" si="1"/>
        <v>0</v>
      </c>
      <c r="O46" s="115">
        <f t="shared" si="2"/>
        <v>0</v>
      </c>
      <c r="P46" s="58">
        <v>272</v>
      </c>
      <c r="Q46" s="59">
        <f>B46*P46</f>
        <v>0</v>
      </c>
    </row>
    <row r="47" spans="1:19" ht="14.25" customHeight="1" thickBot="1" x14ac:dyDescent="0.3">
      <c r="B47" s="126"/>
      <c r="C47" s="86">
        <v>34345</v>
      </c>
      <c r="D47" s="87" t="s">
        <v>75</v>
      </c>
      <c r="E47" s="88"/>
      <c r="F47" s="88"/>
      <c r="G47" s="88"/>
      <c r="H47" s="88"/>
      <c r="I47" s="88"/>
      <c r="J47" s="89"/>
      <c r="K47" s="90">
        <f>255*1.1</f>
        <v>280.5</v>
      </c>
      <c r="L47" s="91">
        <f t="shared" si="4"/>
        <v>322.57499999999999</v>
      </c>
      <c r="M47" s="114">
        <f>G1</f>
        <v>3</v>
      </c>
      <c r="N47" s="130">
        <f t="shared" si="1"/>
        <v>0</v>
      </c>
      <c r="O47" s="131">
        <f t="shared" si="2"/>
        <v>0</v>
      </c>
      <c r="P47" s="58">
        <v>272</v>
      </c>
      <c r="Q47" s="59">
        <f>B47*P47</f>
        <v>0</v>
      </c>
    </row>
    <row r="48" spans="1:19" ht="14.25" customHeight="1" x14ac:dyDescent="0.25">
      <c r="B48" s="128"/>
      <c r="C48" s="79"/>
      <c r="D48" s="85"/>
      <c r="E48" s="85"/>
      <c r="F48" s="85"/>
      <c r="G48" s="85"/>
      <c r="H48" s="85"/>
      <c r="I48" s="85"/>
      <c r="K48" s="129"/>
      <c r="L48" s="165" t="s">
        <v>79</v>
      </c>
      <c r="M48" s="165"/>
      <c r="N48" s="132">
        <f>SUM(N21:N47)</f>
        <v>0</v>
      </c>
      <c r="O48" s="133">
        <f>SUM(O21:O47)</f>
        <v>0</v>
      </c>
      <c r="P48" s="58"/>
      <c r="Q48" s="59"/>
    </row>
    <row r="49" spans="1:17" ht="14.25" customHeight="1" x14ac:dyDescent="0.25">
      <c r="B49" s="128"/>
      <c r="C49" s="79"/>
      <c r="D49" s="85"/>
      <c r="E49" s="85"/>
      <c r="F49" s="85"/>
      <c r="G49" s="85"/>
      <c r="H49" s="85"/>
      <c r="I49" s="85"/>
      <c r="K49" s="129"/>
      <c r="L49" s="166" t="s">
        <v>80</v>
      </c>
      <c r="M49" s="166"/>
      <c r="N49" s="134">
        <v>164</v>
      </c>
      <c r="O49" s="135">
        <v>246</v>
      </c>
      <c r="P49" s="58"/>
      <c r="Q49" s="59"/>
    </row>
    <row r="50" spans="1:17" ht="14.25" customHeight="1" x14ac:dyDescent="0.25">
      <c r="B50" s="128"/>
      <c r="C50" s="79"/>
      <c r="D50" s="85"/>
      <c r="E50" s="85"/>
      <c r="F50" s="85"/>
      <c r="G50" s="85"/>
      <c r="H50" s="85"/>
      <c r="I50" s="85"/>
      <c r="K50" s="129"/>
      <c r="L50" s="138"/>
      <c r="M50" s="138" t="s">
        <v>83</v>
      </c>
      <c r="N50" s="134">
        <f>(N48)*0.1</f>
        <v>0</v>
      </c>
      <c r="O50" s="135">
        <f>O48*0.1</f>
        <v>0</v>
      </c>
      <c r="P50" s="58"/>
      <c r="Q50" s="59"/>
    </row>
    <row r="51" spans="1:17" ht="14.25" customHeight="1" thickBot="1" x14ac:dyDescent="0.3">
      <c r="B51" s="128"/>
      <c r="C51" s="79"/>
      <c r="D51" s="85"/>
      <c r="E51" s="85"/>
      <c r="F51" s="85"/>
      <c r="G51" s="85"/>
      <c r="H51" s="85"/>
      <c r="I51" s="85"/>
      <c r="K51" s="129"/>
      <c r="L51" s="138"/>
      <c r="M51" s="138" t="s">
        <v>81</v>
      </c>
      <c r="N51" s="136">
        <f>(N48+N49+N50)*0.13</f>
        <v>21.32</v>
      </c>
      <c r="O51" s="137">
        <f>(O48+O49+O50)*0.13</f>
        <v>31.98</v>
      </c>
      <c r="P51" s="58"/>
      <c r="Q51" s="59"/>
    </row>
    <row r="52" spans="1:17" ht="14.25" customHeight="1" thickBot="1" x14ac:dyDescent="0.3">
      <c r="B52" s="128"/>
      <c r="C52" s="79"/>
      <c r="D52" s="85"/>
      <c r="E52" s="85"/>
      <c r="F52" s="85"/>
      <c r="G52" s="85"/>
      <c r="H52" s="85"/>
      <c r="I52" s="85"/>
      <c r="K52" s="129"/>
      <c r="L52" s="138"/>
      <c r="M52" s="138" t="s">
        <v>82</v>
      </c>
      <c r="N52" s="139">
        <f>N48+N49+N50+N51</f>
        <v>185.32</v>
      </c>
      <c r="O52" s="139">
        <f>O51+O50+O49+O48</f>
        <v>277.98</v>
      </c>
      <c r="P52" s="58"/>
      <c r="Q52" s="59"/>
    </row>
    <row r="53" spans="1:17" ht="14.25" customHeight="1" x14ac:dyDescent="0.25">
      <c r="B53" s="170" t="s">
        <v>86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58"/>
      <c r="Q53" s="59"/>
    </row>
    <row r="54" spans="1:17" ht="56.45" customHeight="1" x14ac:dyDescent="0.25">
      <c r="B54" s="171" t="s">
        <v>71</v>
      </c>
      <c r="C54" s="171"/>
      <c r="D54" s="171"/>
      <c r="E54" s="171"/>
      <c r="F54" s="171"/>
      <c r="G54" s="171"/>
      <c r="H54" s="171"/>
      <c r="I54" s="171"/>
      <c r="J54" s="171"/>
      <c r="K54" s="171"/>
      <c r="L54" s="171"/>
      <c r="M54" s="171"/>
      <c r="N54" s="171"/>
      <c r="O54" s="171"/>
      <c r="P54" s="92"/>
    </row>
    <row r="55" spans="1:17" s="95" customFormat="1" ht="15" customHeight="1" x14ac:dyDescent="0.25">
      <c r="A55"/>
      <c r="B55" s="93"/>
      <c r="C55" s="93"/>
      <c r="D55" s="93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  <c r="P55" s="94"/>
    </row>
    <row r="56" spans="1:17" s="95" customFormat="1" ht="15" customHeight="1" x14ac:dyDescent="0.25">
      <c r="A56"/>
      <c r="B56" s="93"/>
      <c r="C56" s="93"/>
      <c r="D56" s="93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  <c r="P56" s="94"/>
    </row>
    <row r="57" spans="1:17" ht="15" customHeight="1" x14ac:dyDescent="0.25">
      <c r="B57" s="93"/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2"/>
    </row>
    <row r="58" spans="1:17" ht="18" customHeight="1" x14ac:dyDescent="0.25">
      <c r="B58" s="163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</row>
    <row r="59" spans="1:17" ht="10.5" customHeight="1" x14ac:dyDescent="0.25"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</row>
    <row r="60" spans="1:17" ht="16.5" customHeight="1" x14ac:dyDescent="0.25">
      <c r="B60" s="10"/>
      <c r="E60" s="97"/>
    </row>
    <row r="61" spans="1:17" ht="16.5" customHeight="1" x14ac:dyDescent="0.25">
      <c r="B61" s="10"/>
      <c r="E61" s="97"/>
    </row>
    <row r="62" spans="1:17" ht="16.5" customHeight="1" x14ac:dyDescent="0.25">
      <c r="B62" s="10"/>
      <c r="E62" s="97"/>
    </row>
    <row r="63" spans="1:17" ht="16.5" customHeight="1" x14ac:dyDescent="0.25">
      <c r="B63" s="10"/>
      <c r="C63" s="98"/>
      <c r="E63" s="97"/>
    </row>
    <row r="64" spans="1:17" ht="16.5" customHeight="1" x14ac:dyDescent="0.25">
      <c r="B64" s="10"/>
      <c r="C64" s="98"/>
      <c r="E64" s="97"/>
    </row>
    <row r="65" spans="2:5" ht="16.5" customHeight="1" x14ac:dyDescent="0.25">
      <c r="B65" s="10"/>
      <c r="E65" s="97"/>
    </row>
    <row r="66" spans="2:5" ht="16.5" customHeight="1" x14ac:dyDescent="0.25">
      <c r="B66" s="10"/>
      <c r="C66" s="98"/>
      <c r="E66" s="97"/>
    </row>
    <row r="67" spans="2:5" ht="16.5" customHeight="1" x14ac:dyDescent="0.25">
      <c r="B67" s="10"/>
      <c r="C67" s="98"/>
      <c r="E67" s="97"/>
    </row>
    <row r="68" spans="2:5" ht="16.5" customHeight="1" x14ac:dyDescent="0.25">
      <c r="B68" s="10"/>
      <c r="E68" s="97"/>
    </row>
    <row r="69" spans="2:5" ht="16.5" customHeight="1" x14ac:dyDescent="0.25">
      <c r="B69" s="10"/>
      <c r="E69" s="97"/>
    </row>
    <row r="70" spans="2:5" ht="16.5" customHeight="1" x14ac:dyDescent="0.25">
      <c r="B70" s="10"/>
      <c r="E70" s="97"/>
    </row>
    <row r="71" spans="2:5" ht="16.5" customHeight="1" x14ac:dyDescent="0.25">
      <c r="E71" s="97"/>
    </row>
    <row r="72" spans="2:5" ht="16.5" customHeight="1" x14ac:dyDescent="0.25">
      <c r="E72" s="97"/>
    </row>
    <row r="73" spans="2:5" ht="16.5" customHeight="1" x14ac:dyDescent="0.25">
      <c r="E73" s="97"/>
    </row>
    <row r="74" spans="2:5" ht="16.5" customHeight="1" x14ac:dyDescent="0.25">
      <c r="E74" s="97"/>
    </row>
    <row r="75" spans="2:5" ht="16.5" customHeight="1" x14ac:dyDescent="0.25">
      <c r="E75" s="97"/>
    </row>
    <row r="76" spans="2:5" ht="16.5" customHeight="1" x14ac:dyDescent="0.25">
      <c r="E76" s="97"/>
    </row>
    <row r="77" spans="2:5" ht="16.5" customHeight="1" x14ac:dyDescent="0.25">
      <c r="E77" s="97"/>
    </row>
    <row r="78" spans="2:5" ht="16.5" customHeight="1" x14ac:dyDescent="0.25">
      <c r="E78" s="97"/>
    </row>
    <row r="79" spans="2:5" ht="16.5" customHeight="1" x14ac:dyDescent="0.25">
      <c r="B79" s="99"/>
      <c r="C79" s="99"/>
      <c r="D79" s="99"/>
      <c r="E79" s="100"/>
    </row>
    <row r="80" spans="2:5" x14ac:dyDescent="0.25">
      <c r="B80" s="101" t="s">
        <v>30</v>
      </c>
      <c r="C80" s="102" t="s">
        <v>31</v>
      </c>
      <c r="D80" s="103" t="s">
        <v>32</v>
      </c>
      <c r="E80" s="104" t="s">
        <v>38</v>
      </c>
    </row>
    <row r="81" spans="2:5" x14ac:dyDescent="0.25">
      <c r="B81" s="15" t="s">
        <v>29</v>
      </c>
      <c r="C81" s="16">
        <v>0</v>
      </c>
      <c r="D81" s="16">
        <v>0.15</v>
      </c>
      <c r="E81" s="104" t="s">
        <v>33</v>
      </c>
    </row>
    <row r="82" spans="2:5" x14ac:dyDescent="0.25">
      <c r="B82" s="15" t="s">
        <v>21</v>
      </c>
      <c r="C82" s="16">
        <v>0</v>
      </c>
      <c r="D82" s="16">
        <v>0.15</v>
      </c>
      <c r="E82" s="105" t="s">
        <v>34</v>
      </c>
    </row>
    <row r="83" spans="2:5" x14ac:dyDescent="0.25">
      <c r="B83" s="15" t="s">
        <v>39</v>
      </c>
      <c r="C83" s="16">
        <v>0</v>
      </c>
      <c r="D83" s="16">
        <v>0.15</v>
      </c>
      <c r="E83" s="106" t="s">
        <v>35</v>
      </c>
    </row>
    <row r="84" spans="2:5" x14ac:dyDescent="0.25">
      <c r="B84" s="15" t="s">
        <v>22</v>
      </c>
      <c r="C84" s="16">
        <v>0</v>
      </c>
      <c r="D84" s="16">
        <v>0.15</v>
      </c>
      <c r="E84" s="105" t="s">
        <v>36</v>
      </c>
    </row>
    <row r="85" spans="2:5" x14ac:dyDescent="0.25">
      <c r="B85" s="15" t="s">
        <v>23</v>
      </c>
      <c r="C85" s="17">
        <v>9.9750000000000005E-2</v>
      </c>
      <c r="D85" s="16">
        <v>0.05</v>
      </c>
      <c r="E85" s="105" t="s">
        <v>37</v>
      </c>
    </row>
    <row r="86" spans="2:5" x14ac:dyDescent="0.25">
      <c r="B86" s="15" t="s">
        <v>24</v>
      </c>
      <c r="C86" s="16">
        <v>0</v>
      </c>
      <c r="D86" s="16">
        <v>0.13</v>
      </c>
      <c r="E86" s="105"/>
    </row>
    <row r="87" spans="2:5" x14ac:dyDescent="0.25">
      <c r="B87" s="15" t="s">
        <v>25</v>
      </c>
      <c r="C87" s="16">
        <v>0.08</v>
      </c>
      <c r="D87" s="16">
        <v>0.05</v>
      </c>
      <c r="E87" s="105"/>
    </row>
    <row r="88" spans="2:5" x14ac:dyDescent="0.25">
      <c r="B88" s="15" t="s">
        <v>26</v>
      </c>
      <c r="C88" s="16">
        <v>0.06</v>
      </c>
      <c r="D88" s="16">
        <v>0.05</v>
      </c>
      <c r="E88" s="105"/>
    </row>
    <row r="89" spans="2:5" x14ac:dyDescent="0.25">
      <c r="B89" s="15" t="s">
        <v>27</v>
      </c>
      <c r="C89" s="16">
        <v>0</v>
      </c>
      <c r="D89" s="16">
        <v>0.05</v>
      </c>
      <c r="E89" s="105"/>
    </row>
    <row r="90" spans="2:5" x14ac:dyDescent="0.25">
      <c r="B90" s="15" t="s">
        <v>28</v>
      </c>
      <c r="C90" s="16">
        <v>7.0000000000000007E-2</v>
      </c>
      <c r="D90" s="16">
        <v>0.05</v>
      </c>
      <c r="E90" s="105"/>
    </row>
    <row r="91" spans="2:5" x14ac:dyDescent="0.25">
      <c r="B91" s="105"/>
      <c r="C91" s="105"/>
      <c r="D91" s="105"/>
      <c r="E91" s="105"/>
    </row>
    <row r="92" spans="2:5" x14ac:dyDescent="0.25">
      <c r="B92" s="18" t="s">
        <v>40</v>
      </c>
      <c r="C92" s="105"/>
      <c r="D92" s="105"/>
      <c r="E92" s="105"/>
    </row>
    <row r="93" spans="2:5" x14ac:dyDescent="0.25">
      <c r="B93" s="15">
        <v>1</v>
      </c>
      <c r="C93" s="105"/>
      <c r="D93" s="105"/>
      <c r="E93" s="105"/>
    </row>
    <row r="94" spans="2:5" x14ac:dyDescent="0.25">
      <c r="B94" s="15">
        <v>2</v>
      </c>
      <c r="C94" s="105"/>
      <c r="D94" s="105"/>
      <c r="E94" s="105"/>
    </row>
    <row r="95" spans="2:5" x14ac:dyDescent="0.25">
      <c r="B95" s="15">
        <v>3</v>
      </c>
      <c r="C95" s="105"/>
      <c r="D95" s="105"/>
      <c r="E95" s="105"/>
    </row>
    <row r="96" spans="2:5" x14ac:dyDescent="0.25">
      <c r="B96" s="15">
        <v>4</v>
      </c>
      <c r="C96" s="105"/>
      <c r="D96" s="105"/>
      <c r="E96" s="105"/>
    </row>
    <row r="97" spans="2:5" x14ac:dyDescent="0.25">
      <c r="B97" s="15">
        <v>5</v>
      </c>
      <c r="C97" s="105"/>
      <c r="D97" s="105"/>
      <c r="E97" s="105"/>
    </row>
    <row r="98" spans="2:5" x14ac:dyDescent="0.25">
      <c r="B98" s="99"/>
      <c r="C98" s="99"/>
      <c r="D98" s="99"/>
      <c r="E98" s="99"/>
    </row>
    <row r="99" spans="2:5" x14ac:dyDescent="0.25">
      <c r="B99" s="99"/>
      <c r="C99" s="99"/>
      <c r="D99" s="99"/>
      <c r="E99" s="99"/>
    </row>
  </sheetData>
  <sheetProtection selectLockedCells="1"/>
  <mergeCells count="24">
    <mergeCell ref="B58:O58"/>
    <mergeCell ref="L10:O10"/>
    <mergeCell ref="L48:M48"/>
    <mergeCell ref="L49:M49"/>
    <mergeCell ref="C3:E3"/>
    <mergeCell ref="C4:E4"/>
    <mergeCell ref="J9:O9"/>
    <mergeCell ref="B53:O53"/>
    <mergeCell ref="B54:O54"/>
    <mergeCell ref="B15:O15"/>
    <mergeCell ref="B17:O17"/>
    <mergeCell ref="B16:O16"/>
    <mergeCell ref="H1:K1"/>
    <mergeCell ref="L1:O1"/>
    <mergeCell ref="B12:O12"/>
    <mergeCell ref="B13:O13"/>
    <mergeCell ref="B14:O14"/>
    <mergeCell ref="C7:E7"/>
    <mergeCell ref="C9:E9"/>
    <mergeCell ref="L5:O5"/>
    <mergeCell ref="L7:O7"/>
    <mergeCell ref="C2:E2"/>
    <mergeCell ref="J2:O2"/>
    <mergeCell ref="J4:O4"/>
  </mergeCells>
  <phoneticPr fontId="3" type="noConversion"/>
  <dataValidations count="3">
    <dataValidation type="list" allowBlank="1" showInputMessage="1" showErrorMessage="1" sqref="B97" xr:uid="{00000000-0002-0000-0000-000000000000}">
      <formula1>"a136:a141"</formula1>
    </dataValidation>
    <dataValidation type="list" showInputMessage="1" showErrorMessage="1" sqref="E1" xr:uid="{00000000-0002-0000-0000-000002000000}">
      <formula1>$B$80:$B$90</formula1>
    </dataValidation>
    <dataValidation type="list" allowBlank="1" showInputMessage="1" showErrorMessage="1" sqref="G1" xr:uid="{00000000-0002-0000-0000-000003000000}">
      <formula1>$B$92:$B$97</formula1>
    </dataValidation>
  </dataValidations>
  <printOptions horizontalCentered="1"/>
  <pageMargins left="0.51181102362204722" right="0.51181102362204722" top="0.35433070866141736" bottom="0.35433070866141736" header="0.31496062992125984" footer="0.31496062992125984"/>
  <pageSetup scale="54" fitToHeight="0" orientation="portrait" r:id="rId1"/>
  <headerFooter scaleWithDoc="0" alignWithMargins="0">
    <oddFooter>&amp;L&amp;8&amp;F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reeman Document" ma:contentTypeID="0x0101003512114D6AEDEE439BC9274F5DA7B4E9003ED1D3C52426A943A476418BF85335CD" ma:contentTypeVersion="3" ma:contentTypeDescription="" ma:contentTypeScope="" ma:versionID="085600f9fe19334bbccfcb53528c054b">
  <xsd:schema xmlns:xsd="http://www.w3.org/2001/XMLSchema" xmlns:xs="http://www.w3.org/2001/XMLSchema" xmlns:p="http://schemas.microsoft.com/office/2006/metadata/properties" xmlns:ns2="f5c61509-4d8d-46f6-bf7e-dd1af6466c16" targetNamespace="http://schemas.microsoft.com/office/2006/metadata/properties" ma:root="true" ma:fieldsID="bb9338e1e8370e65142ffa721425ea10" ns2:_="">
    <xsd:import namespace="f5c61509-4d8d-46f6-bf7e-dd1af6466c16"/>
    <xsd:element name="properties">
      <xsd:complexType>
        <xsd:sequence>
          <xsd:element name="documentManagement">
            <xsd:complexType>
              <xsd:all>
                <xsd:element ref="ns2:e1dcb9d4f6fd424e8295232a287185e3" minOccurs="0"/>
                <xsd:element ref="ns2:TaxCatchAll" minOccurs="0"/>
                <xsd:element ref="ns2:TaxCatchAllLabel" minOccurs="0"/>
                <xsd:element ref="ns2:e77b33b1bde14fc4aa83ff017914e115" minOccurs="0"/>
                <xsd:element ref="ns2:o17394bb30bc440bb3e4a17dd836c93b" minOccurs="0"/>
                <xsd:element ref="ns2:FreemanDescrip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c61509-4d8d-46f6-bf7e-dd1af6466c16" elementFormDefault="qualified">
    <xsd:import namespace="http://schemas.microsoft.com/office/2006/documentManagement/types"/>
    <xsd:import namespace="http://schemas.microsoft.com/office/infopath/2007/PartnerControls"/>
    <xsd:element name="e1dcb9d4f6fd424e8295232a287185e3" ma:index="8" nillable="true" ma:taxonomy="true" ma:internalName="e1dcb9d4f6fd424e8295232a287185e3" ma:taxonomyFieldName="FreemanLocation" ma:displayName="Freeman Location" ma:indexed="true" ma:readOnly="false" ma:default="" ma:fieldId="{e1dcb9d4-f6fd-424e-8295-232a287185e3}" ma:sspId="1f0710b3-835f-424b-90e1-4e618a523134" ma:termSetId="7b718689-3652-45d4-8e6b-ffef5905d3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a163a74-b61e-4644-8e27-721f0d06e121}" ma:internalName="TaxCatchAll" ma:showField="CatchAllData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a163a74-b61e-4644-8e27-721f0d06e121}" ma:internalName="TaxCatchAllLabel" ma:readOnly="true" ma:showField="CatchAllDataLabel" ma:web="c8282da1-0869-45d9-b12e-36b6dd78c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77b33b1bde14fc4aa83ff017914e115" ma:index="12" nillable="true" ma:taxonomy="true" ma:internalName="e77b33b1bde14fc4aa83ff017914e115" ma:taxonomyFieldName="BusinessArea" ma:displayName="Business Area" ma:indexed="true" ma:readOnly="false" ma:default="" ma:fieldId="{e77b33b1-bde1-4fc4-aa83-ff017914e115}" ma:sspId="1f0710b3-835f-424b-90e1-4e618a523134" ma:termSetId="5b68540b-6d6d-41e2-a61c-174528c3232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7394bb30bc440bb3e4a17dd836c93b" ma:index="14" nillable="true" ma:taxonomy="true" ma:internalName="o17394bb30bc440bb3e4a17dd836c93b" ma:taxonomyFieldName="DocumentType" ma:displayName="Document Type" ma:indexed="true" ma:readOnly="false" ma:default="" ma:fieldId="{817394bb-30bc-440b-b3e4-a17dd836c93b}" ma:sspId="1f0710b3-835f-424b-90e1-4e618a523134" ma:termSetId="f407d369-bd44-44d2-82a0-dec65193a1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reemanDescription" ma:index="16" nillable="true" ma:displayName="Description" ma:internalName="FreemanDescrip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c61509-4d8d-46f6-bf7e-dd1af6466c16">
      <Value>9</Value>
      <Value>15</Value>
      <Value>13</Value>
    </TaxCatchAll>
    <e1dcb9d4f6fd424e8295232a287185e3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1dcb9d4f6fd424e8295232a287185e3>
    <e77b33b1bde14fc4aa83ff017914e115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Freeman Audio Visual Canada</TermName>
          <TermId xmlns="http://schemas.microsoft.com/office/infopath/2007/PartnerControls">4280a9a0-f770-445a-8871-cdce01e32931</TermId>
        </TermInfo>
      </Terms>
    </e77b33b1bde14fc4aa83ff017914e115>
    <FreemanDescription xmlns="f5c61509-4d8d-46f6-bf7e-dd1af6466c16" xsi:nil="true"/>
    <o17394bb30bc440bb3e4a17dd836c93b xmlns="f5c61509-4d8d-46f6-bf7e-dd1af6466c16">
      <Terms xmlns="http://schemas.microsoft.com/office/infopath/2007/PartnerControls">
        <TermInfo xmlns="http://schemas.microsoft.com/office/infopath/2007/PartnerControls">
          <TermName xmlns="http://schemas.microsoft.com/office/infopath/2007/PartnerControls">Form</TermName>
          <TermId xmlns="http://schemas.microsoft.com/office/infopath/2007/PartnerControls">758d8b00-28cc-4928-8f89-408ea3e8d309</TermId>
        </TermInfo>
      </Terms>
    </o17394bb30bc440bb3e4a17dd836c93b>
  </documentManagement>
</p:properties>
</file>

<file path=customXml/item3.xml><?xml version="1.0" encoding="utf-8"?>
<?mso-contentType ?>
<SharedContentType xmlns="Microsoft.SharePoint.Taxonomy.ContentTypeSync" SourceId="1f0710b3-835f-424b-90e1-4e618a523134" ContentTypeId="0x0101003512114D6AEDEE439BC9274F5DA7B4E9" PreviousValue="false"/>
</file>

<file path=customXml/item4.xml><?xml version="1.0" encoding="utf-8"?>
<LongProperties xmlns="http://schemas.microsoft.com/office/2006/metadata/longProperties"/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79FE0D4-3CD5-48DF-A8FD-B416B06378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c61509-4d8d-46f6-bf7e-dd1af6466c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B856F5-DB28-48F9-B42B-F3321700F002}">
  <ds:schemaRefs>
    <ds:schemaRef ds:uri="f5c61509-4d8d-46f6-bf7e-dd1af6466c16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4404735-064A-4CA1-A814-35871301B09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B340623D-57A1-4510-B3FD-1D4E2F4BCAD6}">
  <ds:schemaRefs>
    <ds:schemaRef ds:uri="http://schemas.microsoft.com/office/2006/metadata/longProperties"/>
  </ds:schemaRefs>
</ds:datastoreItem>
</file>

<file path=customXml/itemProps5.xml><?xml version="1.0" encoding="utf-8"?>
<ds:datastoreItem xmlns:ds="http://schemas.openxmlformats.org/officeDocument/2006/customXml" ds:itemID="{BEF1799A-D204-47D9-9CA2-D024F780C5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EXHIBITOR ORDER FORM</vt:lpstr>
      <vt:lpstr>'EXHIBITOR ORDER FORM'!Print_Area</vt:lpstr>
    </vt:vector>
  </TitlesOfParts>
  <Company>AVW-TELAV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I.T.Department</dc:creator>
  <cp:lastModifiedBy>James Abbott</cp:lastModifiedBy>
  <cp:lastPrinted>2015-02-02T21:05:20Z</cp:lastPrinted>
  <dcterms:created xsi:type="dcterms:W3CDTF">2007-02-05T22:05:48Z</dcterms:created>
  <dcterms:modified xsi:type="dcterms:W3CDTF">2023-03-16T21:01:22Z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temRetentionFormula">
    <vt:lpwstr/>
  </property>
  <property fmtid="{D5CDD505-2E9C-101B-9397-08002B2CF9AE}" pid="3" name="_dlc_policyId">
    <vt:lpwstr/>
  </property>
  <property fmtid="{D5CDD505-2E9C-101B-9397-08002B2CF9AE}" pid="4" name="DocumentType">
    <vt:lpwstr>13;#Form|758d8b00-28cc-4928-8f89-408ea3e8d309</vt:lpwstr>
  </property>
  <property fmtid="{D5CDD505-2E9C-101B-9397-08002B2CF9AE}" pid="5" name="FreemanLocation">
    <vt:lpwstr>15;#Freeman Audio Visual Canada|4280a9a0-f770-445a-8871-cdce01e32931</vt:lpwstr>
  </property>
  <property fmtid="{D5CDD505-2E9C-101B-9397-08002B2CF9AE}" pid="6" name="BusinessArea">
    <vt:lpwstr>9;#Freeman Audio Visual Canada|4280a9a0-f770-445a-8871-cdce01e32931</vt:lpwstr>
  </property>
  <property fmtid="{D5CDD505-2E9C-101B-9397-08002B2CF9AE}" pid="7" name="Order">
    <vt:lpwstr>78900.0000000000</vt:lpwstr>
  </property>
  <property fmtid="{D5CDD505-2E9C-101B-9397-08002B2CF9AE}" pid="8" name="Doc Type">
    <vt:lpwstr>Master Forms</vt:lpwstr>
  </property>
</Properties>
</file>